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65416" yWindow="65416" windowWidth="29040" windowHeight="15720" firstSheet="2" activeTab="7"/>
  </bookViews>
  <sheets>
    <sheet name="7 - OPERADOR DE MAQUINAS - insa" sheetId="29" r:id="rId1"/>
    <sheet name="6 - PORTEIRO " sheetId="28" r:id="rId2"/>
    <sheet name="5 - PODADOR - insalub" sheetId="27" r:id="rId3"/>
    <sheet name="4 - CALCETEIRO" sheetId="26" r:id="rId4"/>
    <sheet name="3 - AGENTE DE LIMPEZA - INSALUB" sheetId="25" r:id="rId5"/>
    <sheet name="2 - PEDREIRO" sheetId="24" r:id="rId6"/>
    <sheet name="1- ASD" sheetId="9" r:id="rId7"/>
    <sheet name="9 - VALOR FINAL" sheetId="2" r:id="rId8"/>
    <sheet name="8 - composicao  de preços" sheetId="22" r:id="rId9"/>
  </sheets>
  <definedNames>
    <definedName name="_xlnm.Print_Area" localSheetId="6">'1- ASD'!$A$1:$D$104</definedName>
    <definedName name="_xlnm.Print_Area" localSheetId="5">'2 - PEDREIRO'!$A$1:$D$104</definedName>
    <definedName name="_xlnm.Print_Area" localSheetId="4">'3 - AGENTE DE LIMPEZA - INSALUB'!$A$1:$D$104</definedName>
    <definedName name="_xlnm.Print_Area" localSheetId="3">'4 - CALCETEIRO'!$A$1:$D$104</definedName>
    <definedName name="_xlnm.Print_Area" localSheetId="2">'5 - PODADOR - insalub'!$A$1:$D$104</definedName>
    <definedName name="_xlnm.Print_Area" localSheetId="1">'6 - PORTEIRO '!$A$1:$D$104</definedName>
    <definedName name="_xlnm.Print_Area" localSheetId="0">'7 - OPERADOR DE MAQUINAS - insa'!$A$1:$D$104</definedName>
  </definedNames>
  <calcPr calcId="191029"/>
  <extLst/>
</workbook>
</file>

<file path=xl/sharedStrings.xml><?xml version="1.0" encoding="utf-8"?>
<sst xmlns="http://schemas.openxmlformats.org/spreadsheetml/2006/main" count="1186" uniqueCount="145">
  <si>
    <t>Município de São José do Seridó/RN</t>
  </si>
  <si>
    <t>Rua Vicente Pereira, nº 87, Centro. São José do Seridó/RN.</t>
  </si>
  <si>
    <t>ITEM</t>
  </si>
  <si>
    <t>DESCRIÇÃO - FUNÇÃO</t>
  </si>
  <si>
    <t>QUANT</t>
  </si>
  <si>
    <t>UNID</t>
  </si>
  <si>
    <t>MÊS</t>
  </si>
  <si>
    <t>%</t>
  </si>
  <si>
    <t>PLANILHA ORÇAMENTÁRIA</t>
  </si>
  <si>
    <t>CEP: 59378-000 ( (84) 3478-2217/2277</t>
  </si>
  <si>
    <t>__________________________________________________________</t>
  </si>
  <si>
    <t>A</t>
  </si>
  <si>
    <t>B</t>
  </si>
  <si>
    <t>C</t>
  </si>
  <si>
    <t>D</t>
  </si>
  <si>
    <t>DATA DA FORMAÇÃO DE PREÇOS</t>
  </si>
  <si>
    <t>DESCRIÇÃO DOS SERVIÇOS</t>
  </si>
  <si>
    <t>ANO DO ACORDO, CONVENÇÃO OU DISSÍDIO COLETIVO</t>
  </si>
  <si>
    <t>Nº DE MESES DE EXECUÇÃO CONTRATUAL</t>
  </si>
  <si>
    <t>MÓDULO I - COMPOSIÇÃO DA REMUNERAÇÃO</t>
  </si>
  <si>
    <t>COMPOSIÇÃO DA REMUNERAÇÃO</t>
  </si>
  <si>
    <t>VALOR - R$</t>
  </si>
  <si>
    <t>E</t>
  </si>
  <si>
    <t>F</t>
  </si>
  <si>
    <t>G</t>
  </si>
  <si>
    <t>Salário-Base</t>
  </si>
  <si>
    <t>Adicional Periculosidade</t>
  </si>
  <si>
    <t>Adicional Insalubridade</t>
  </si>
  <si>
    <t>Adicional Noturno</t>
  </si>
  <si>
    <t>Adicional de Hora Noturna Reduzida</t>
  </si>
  <si>
    <t>Adional de Hora Extra no Feriado Trabalhado</t>
  </si>
  <si>
    <t>Outros (especificar)</t>
  </si>
  <si>
    <t>SUB-MODULO 2.1 - 13º SALÁRIO, FÉRIAS E ADICIONAIS DE FÉRIAS</t>
  </si>
  <si>
    <t>13º salário</t>
  </si>
  <si>
    <t>Férias e Adicionais de Férias</t>
  </si>
  <si>
    <t>TOTAL SUB-MODULO 2.1 - 13º SALÁRIO, FÉRIAS E ADICIONAIS DE FÉRIAS</t>
  </si>
  <si>
    <t>SUB-MODULO 2.2 - GPS, FGTS E OUTRAS CONTRIBUIÇÕES</t>
  </si>
  <si>
    <t>H</t>
  </si>
  <si>
    <t>INSS</t>
  </si>
  <si>
    <t>Salário- Educação</t>
  </si>
  <si>
    <t>SAT (Seguro Acidente do Trabalho)</t>
  </si>
  <si>
    <t>SESC ou SESI</t>
  </si>
  <si>
    <t>SENAI-SENAC</t>
  </si>
  <si>
    <t>SEBRAE</t>
  </si>
  <si>
    <t>INCRA</t>
  </si>
  <si>
    <t>FGTS</t>
  </si>
  <si>
    <t>TOTAL DO SUB-MODULO 2.2 - GPS, FGTS E OUTRAS CONTRIBUIÇÕES</t>
  </si>
  <si>
    <t>SUB-MODULO 2.3 - BENEFÍCIOS MENSAIS E DIÁRIOS</t>
  </si>
  <si>
    <t>Transporte</t>
  </si>
  <si>
    <t xml:space="preserve">Seguro de Vida </t>
  </si>
  <si>
    <t>outros (especificar)</t>
  </si>
  <si>
    <t>TOTAL DO SUB-MODULO 2.3 - BENEFÍCIOS MENSAIS E DIÁRIOS</t>
  </si>
  <si>
    <t>2.1</t>
  </si>
  <si>
    <t>2.2</t>
  </si>
  <si>
    <t>2.3</t>
  </si>
  <si>
    <t>MÓDULO III - PROVISÃO PARA RESCISÃO</t>
  </si>
  <si>
    <t>Aviso prévio indenizado</t>
  </si>
  <si>
    <t>Aviso Prévio Trabalhado</t>
  </si>
  <si>
    <t>TOTAL DO MODULO III</t>
  </si>
  <si>
    <t>SUBMODULO 4.1 - Ausências Legais</t>
  </si>
  <si>
    <t>Férias</t>
  </si>
  <si>
    <t>Ausências Legais</t>
  </si>
  <si>
    <t>Ausencia por Acidente do Trabalho</t>
  </si>
  <si>
    <t xml:space="preserve">TOTAL SUBMÓDULO 4.1 </t>
  </si>
  <si>
    <t>SUBMODULO 4.2 - Intrajornada</t>
  </si>
  <si>
    <t>Intervalo para repouso ou Alimentação</t>
  </si>
  <si>
    <t xml:space="preserve">TOTAL SUBMÓDULO 4.2 </t>
  </si>
  <si>
    <t>4.1</t>
  </si>
  <si>
    <t>4.2</t>
  </si>
  <si>
    <t>Intrajornada</t>
  </si>
  <si>
    <t>TOTAL DO MÓDULO IV</t>
  </si>
  <si>
    <t>MÓDULO V - INSUMOS DIVERSOS</t>
  </si>
  <si>
    <t>INSUMOS DIVERSOS</t>
  </si>
  <si>
    <t>Materiais</t>
  </si>
  <si>
    <t>TOTAL DO MÓDULO V</t>
  </si>
  <si>
    <t>C.1</t>
  </si>
  <si>
    <t>C.2</t>
  </si>
  <si>
    <t>SOMA DOS MÓDULOS 1+2+3+4+5</t>
  </si>
  <si>
    <t>SOMA = (MÓDULOS 1+2+3+4+5)+MÓDULO 6</t>
  </si>
  <si>
    <t>TOTAL DO MÓDULO VI</t>
  </si>
  <si>
    <t>QUADRO RESUMO DO MÓDULO II - ENCARGOS E BENEFÍCIOS ANUAIS, MENSAIS E DIÁRIOS</t>
  </si>
  <si>
    <t>TOTAL DO MÓDULO I</t>
  </si>
  <si>
    <t>TOTAL DO MÓDULO II</t>
  </si>
  <si>
    <t>Auxílio- Refeição/ Alimentação (CLÁUSULA 5ª)</t>
  </si>
  <si>
    <t xml:space="preserve">administração central </t>
  </si>
  <si>
    <t>Seguro e garantia</t>
  </si>
  <si>
    <t>Risco</t>
  </si>
  <si>
    <t>Despesas Financeiras</t>
  </si>
  <si>
    <t>LUCRO</t>
  </si>
  <si>
    <t>Tributos (COFINS - 3% e PIS - 0,65)</t>
  </si>
  <si>
    <t>ISS</t>
  </si>
  <si>
    <t>Tributos (Contribuição Previdenciária - 0% ou 4,5%, conforme Lei 12.844/2013 - Desoneração)</t>
  </si>
  <si>
    <t xml:space="preserve">             -   </t>
  </si>
  <si>
    <t>V MÊS</t>
  </si>
  <si>
    <t>Pesquisador Oficial</t>
  </si>
  <si>
    <t>AUXILIAR DE SERVIÇOS DIVERSOS - ASD</t>
  </si>
  <si>
    <t>PREÇO TOTAL POR EMPREGADO - AUXILIAR DE SERVIÇOS DIVERSOS</t>
  </si>
  <si>
    <t>Equipamentos de proteção individual - EPI</t>
  </si>
  <si>
    <t>obtido pela média aritmética</t>
  </si>
  <si>
    <t>DESCRIÇÃO</t>
  </si>
  <si>
    <t>EPIs</t>
  </si>
  <si>
    <t>_______________________________________________________________________</t>
  </si>
  <si>
    <t>VINÍCIUS JONATHAN MEDEIROS CELESTINO</t>
  </si>
  <si>
    <t>RN 000035/2023</t>
  </si>
  <si>
    <t>Assistência Médica e Familiar</t>
  </si>
  <si>
    <t>MÓDULO VI - CUSTOS INDIRETOS, TRIBUTOS E LUCRO</t>
  </si>
  <si>
    <t>PLANILHA DE COMPOSICAO DE PREÇOS</t>
  </si>
  <si>
    <t>De acordo com a Convenção Coletiva de Trabalho 2023/2023 (SEAC/RN e SINDLIMP) – Registro MTE: RN000035/2023 – Data de Registro: 31/01/2023</t>
  </si>
  <si>
    <t>QUADRO RESUMO DO MÓDULO IV - CUSTO DE REPOSIÇÃO DO PROFISSIONAL AUSENTE</t>
  </si>
  <si>
    <t>MÓDULO IV - CUSTO DE REPOSIÇÃO DO PROFISSIONAL AUSENTE</t>
  </si>
  <si>
    <t>MÓDULO II - ENCARGOS E BENEFICÍOS ANUAIS, MENSAIS E DIÁRIOS</t>
  </si>
  <si>
    <t>Licença Paternidade / Maternidade</t>
  </si>
  <si>
    <t>Auxilio Doença</t>
  </si>
  <si>
    <t>Indenização Adicional</t>
  </si>
  <si>
    <t>Indenização (FGTS nas rescisões sem justa causa)</t>
  </si>
  <si>
    <t>Incidência dos encargos do submodulo 2.2 sobre o submodulo 2.1 e Módulo III e IV</t>
  </si>
  <si>
    <t>V COLABORADOR</t>
  </si>
  <si>
    <t>PEDREIRO</t>
  </si>
  <si>
    <t>AGENTE DE LIMPEZA</t>
  </si>
  <si>
    <t>CALCETEIRO</t>
  </si>
  <si>
    <t>PORTEIRO</t>
  </si>
  <si>
    <t>OPERADOR DE MAQUINA</t>
  </si>
  <si>
    <t>PREÇO TOTAL POR EMPREGADO - PEDREIRO</t>
  </si>
  <si>
    <t>PREÇO TOTAL POR EMPREGADO - AGENTE DE LIMPEZA</t>
  </si>
  <si>
    <t>PREÇO TOTAL POR EMPREGADO - CALCETEIRO</t>
  </si>
  <si>
    <t>PREÇO TOTAL POR EMPREGADO - PODADOR</t>
  </si>
  <si>
    <t>AGENTE DE LIMPEZA DE ARÉAS VERDES - PODADOR</t>
  </si>
  <si>
    <t>PREÇO TOTAL POR EMPREGADO - PORTEIRO</t>
  </si>
  <si>
    <t>OPERADOR DE MAQUINAS</t>
  </si>
  <si>
    <t>PREÇO TOTAL POR EMPREGADO - OPERADOR DE MAQUINAS</t>
  </si>
  <si>
    <t xml:space="preserve">Uniformes </t>
  </si>
  <si>
    <t>Uniformes</t>
  </si>
  <si>
    <t>ASD</t>
  </si>
  <si>
    <t>VALLE MIX SERVIÇOS E LOCAÇÕES LTDA</t>
  </si>
  <si>
    <t>CONSTRUTORA, SERVIÇOS URBANOS E LOCAÇÕES SF LTDA</t>
  </si>
  <si>
    <t>PROSERN COMERCIO E EMPREENDIMENTOS LTDA</t>
  </si>
  <si>
    <t>MEDIA</t>
  </si>
  <si>
    <t>V MENSAL</t>
  </si>
  <si>
    <t>MEDIANA</t>
  </si>
  <si>
    <t>VALOR ANUAL</t>
  </si>
  <si>
    <t>VALOR - 60 MESES</t>
  </si>
  <si>
    <t>Os valores constantes do MÓDULO V - INSUMOS DIVERSOS e do LUCRO constante do MÓDULO V - INSUMOS DIVERSOS foram obtidos coforme planilha de cálculo de formação de preços</t>
  </si>
  <si>
    <t>__________________________________________________________________________</t>
  </si>
  <si>
    <t>_______________________________________________________________________________________</t>
  </si>
  <si>
    <t>AGENTE DE LIMPEZA DE AREAS VERDES - PODADOR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</si>
</sst>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/>
    <xf numFmtId="4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43" fontId="3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2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3" fontId="9" fillId="0" borderId="1" xfId="20" applyFont="1" applyBorder="1" applyAlignment="1">
      <alignment horizontal="center"/>
    </xf>
    <xf numFmtId="43" fontId="8" fillId="2" borderId="1" xfId="20" applyFont="1" applyFill="1" applyBorder="1" applyAlignment="1">
      <alignment horizontal="center"/>
    </xf>
    <xf numFmtId="43" fontId="9" fillId="0" borderId="0" xfId="20" applyFont="1" applyAlignment="1">
      <alignment horizontal="center"/>
    </xf>
    <xf numFmtId="43" fontId="9" fillId="2" borderId="1" xfId="0" applyNumberFormat="1" applyFont="1" applyFill="1" applyBorder="1" applyAlignment="1">
      <alignment horizontal="center"/>
    </xf>
    <xf numFmtId="43" fontId="9" fillId="2" borderId="1" xfId="20" applyFont="1" applyFill="1" applyBorder="1" applyAlignment="1">
      <alignment horizontal="center"/>
    </xf>
    <xf numFmtId="43" fontId="9" fillId="0" borderId="0" xfId="20" applyFont="1" applyFill="1" applyAlignment="1">
      <alignment horizontal="center"/>
    </xf>
    <xf numFmtId="43" fontId="8" fillId="0" borderId="1" xfId="20" applyFont="1" applyBorder="1" applyAlignment="1">
      <alignment horizontal="center"/>
    </xf>
    <xf numFmtId="10" fontId="10" fillId="0" borderId="1" xfId="21" applyNumberFormat="1" applyFont="1" applyBorder="1" applyAlignment="1">
      <alignment horizontal="center" vertical="center"/>
    </xf>
    <xf numFmtId="10" fontId="11" fillId="2" borderId="1" xfId="21" applyNumberFormat="1" applyFont="1" applyFill="1" applyBorder="1" applyAlignment="1">
      <alignment horizontal="center" vertical="center"/>
    </xf>
    <xf numFmtId="43" fontId="11" fillId="2" borderId="1" xfId="20" applyFont="1" applyFill="1" applyBorder="1" applyAlignment="1">
      <alignment horizontal="center" vertical="center"/>
    </xf>
    <xf numFmtId="43" fontId="9" fillId="0" borderId="1" xfId="20" applyFont="1" applyFill="1" applyBorder="1" applyAlignment="1">
      <alignment horizontal="center"/>
    </xf>
    <xf numFmtId="43" fontId="8" fillId="2" borderId="0" xfId="20" applyFont="1" applyFill="1" applyAlignment="1">
      <alignment horizontal="center"/>
    </xf>
    <xf numFmtId="43" fontId="10" fillId="0" borderId="1" xfId="20" applyFont="1" applyBorder="1" applyAlignment="1">
      <alignment horizontal="center" vertical="center"/>
    </xf>
    <xf numFmtId="43" fontId="8" fillId="3" borderId="0" xfId="20" applyFont="1" applyFill="1" applyAlignment="1">
      <alignment horizontal="center"/>
    </xf>
    <xf numFmtId="43" fontId="8" fillId="0" borderId="0" xfId="20" applyFont="1" applyAlignment="1">
      <alignment horizontal="center"/>
    </xf>
    <xf numFmtId="43" fontId="8" fillId="3" borderId="1" xfId="2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wrapText="1"/>
    </xf>
    <xf numFmtId="4" fontId="6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22" applyFont="1" applyBorder="1" applyAlignment="1">
      <alignment horizontal="center" vertical="center"/>
    </xf>
    <xf numFmtId="44" fontId="0" fillId="0" borderId="1" xfId="22" applyFont="1" applyBorder="1"/>
    <xf numFmtId="44" fontId="0" fillId="0" borderId="1" xfId="22" applyFont="1" applyBorder="1" applyAlignment="1">
      <alignment horizontal="right" vertical="center"/>
    </xf>
    <xf numFmtId="0" fontId="0" fillId="0" borderId="1" xfId="0" applyBorder="1"/>
    <xf numFmtId="9" fontId="0" fillId="0" borderId="1" xfId="21" applyFont="1" applyBorder="1" applyAlignment="1">
      <alignment horizontal="center" vertical="center"/>
    </xf>
    <xf numFmtId="10" fontId="0" fillId="0" borderId="1" xfId="21" applyNumberFormat="1" applyFont="1" applyBorder="1" applyAlignment="1">
      <alignment horizontal="center" vertical="center"/>
    </xf>
    <xf numFmtId="10" fontId="0" fillId="0" borderId="1" xfId="21" applyNumberFormat="1" applyFont="1" applyBorder="1"/>
    <xf numFmtId="10" fontId="0" fillId="0" borderId="1" xfId="0" applyNumberFormat="1" applyBorder="1"/>
    <xf numFmtId="10" fontId="10" fillId="0" borderId="1" xfId="21" applyNumberFormat="1" applyFont="1" applyFill="1" applyBorder="1" applyAlignment="1">
      <alignment horizontal="center" vertical="center"/>
    </xf>
    <xf numFmtId="43" fontId="10" fillId="0" borderId="1" xfId="20" applyFont="1" applyFill="1" applyBorder="1" applyAlignment="1">
      <alignment horizontal="center" vertical="center"/>
    </xf>
    <xf numFmtId="0" fontId="12" fillId="0" borderId="1" xfId="0" applyFont="1" applyBorder="1"/>
    <xf numFmtId="43" fontId="12" fillId="0" borderId="1" xfId="20" applyFont="1" applyFill="1" applyBorder="1" applyAlignment="1">
      <alignment horizontal="center"/>
    </xf>
    <xf numFmtId="43" fontId="12" fillId="0" borderId="1" xfId="20" applyFont="1" applyFill="1" applyBorder="1" applyAlignment="1">
      <alignment horizontal="center" vertical="center"/>
    </xf>
    <xf numFmtId="43" fontId="12" fillId="0" borderId="1" xfId="20" applyFont="1" applyBorder="1" applyAlignment="1">
      <alignment horizontal="center"/>
    </xf>
    <xf numFmtId="0" fontId="14" fillId="0" borderId="0" xfId="0" applyFont="1"/>
    <xf numFmtId="44" fontId="0" fillId="0" borderId="0" xfId="22" applyFont="1" applyBorder="1" applyAlignment="1">
      <alignment horizontal="center" vertical="center"/>
    </xf>
    <xf numFmtId="44" fontId="0" fillId="0" borderId="0" xfId="22" applyFont="1" applyBorder="1"/>
    <xf numFmtId="4" fontId="7" fillId="0" borderId="1" xfId="0" applyNumberFormat="1" applyFont="1" applyBorder="1" applyAlignment="1">
      <alignment horizontal="right" vertical="center"/>
    </xf>
    <xf numFmtId="44" fontId="0" fillId="0" borderId="1" xfId="0" applyNumberFormat="1" applyBorder="1"/>
    <xf numFmtId="0" fontId="4" fillId="0" borderId="1" xfId="0" applyFont="1" applyBorder="1"/>
    <xf numFmtId="0" fontId="8" fillId="2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8" fillId="0" borderId="1" xfId="20" applyNumberFormat="1" applyFont="1" applyFill="1" applyBorder="1" applyAlignment="1">
      <alignment horizontal="center"/>
    </xf>
    <xf numFmtId="43" fontId="9" fillId="0" borderId="1" xfId="2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Mo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microsoft.com/office/2017/10/relationships/person" Target="persons/person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2FE5-869A-43DD-8A2B-1328332C3983}">
  <dimension ref="A1:G105"/>
  <sheetViews>
    <sheetView zoomScale="130" zoomScaleNormal="130" workbookViewId="0" topLeftCell="A1">
      <selection activeCell="G13" sqref="G13"/>
    </sheetView>
  </sheetViews>
  <sheetFormatPr defaultColWidth="9.140625" defaultRowHeight="15"/>
  <cols>
    <col min="1" max="1" width="3.7109375" style="22" bestFit="1" customWidth="1"/>
    <col min="2" max="2" width="66.421875" style="22" bestFit="1" customWidth="1"/>
    <col min="3" max="3" width="8.8515625" style="33" customWidth="1"/>
    <col min="4" max="4" width="12.140625" style="33" customWidth="1"/>
    <col min="5" max="5" width="9.57421875" style="0" bestFit="1" customWidth="1"/>
    <col min="6" max="6" width="9.57421875" style="0" hidden="1" customWidth="1"/>
    <col min="7" max="7" width="10.00390625" style="0" bestFit="1" customWidth="1"/>
  </cols>
  <sheetData>
    <row r="1" spans="1:4" ht="15">
      <c r="A1" s="84" t="s">
        <v>128</v>
      </c>
      <c r="B1" s="84"/>
      <c r="C1" s="84"/>
      <c r="D1" s="84"/>
    </row>
    <row r="2" spans="1:4" ht="15">
      <c r="A2" s="85" t="s">
        <v>16</v>
      </c>
      <c r="B2" s="85"/>
      <c r="C2" s="85"/>
      <c r="D2" s="85"/>
    </row>
    <row r="3" spans="1:4" ht="15">
      <c r="A3" s="19" t="s">
        <v>11</v>
      </c>
      <c r="B3" s="19" t="s">
        <v>15</v>
      </c>
      <c r="C3" s="86">
        <v>45243</v>
      </c>
      <c r="D3" s="86"/>
    </row>
    <row r="4" spans="1:4" ht="15">
      <c r="A4" s="19" t="s">
        <v>12</v>
      </c>
      <c r="B4" s="19" t="s">
        <v>17</v>
      </c>
      <c r="C4" s="87" t="s">
        <v>103</v>
      </c>
      <c r="D4" s="87"/>
    </row>
    <row r="5" spans="1:4" ht="15">
      <c r="A5" s="19" t="s">
        <v>13</v>
      </c>
      <c r="B5" s="19" t="s">
        <v>18</v>
      </c>
      <c r="C5" s="87">
        <v>12</v>
      </c>
      <c r="D5" s="87"/>
    </row>
    <row r="6" spans="1:4" ht="15">
      <c r="A6" s="83" t="s">
        <v>19</v>
      </c>
      <c r="B6" s="83"/>
      <c r="C6" s="83"/>
      <c r="D6" s="83"/>
    </row>
    <row r="7" spans="1:4" ht="15">
      <c r="A7" s="19"/>
      <c r="B7" s="19" t="s">
        <v>20</v>
      </c>
      <c r="C7" s="31" t="s">
        <v>7</v>
      </c>
      <c r="D7" s="31" t="s">
        <v>21</v>
      </c>
    </row>
    <row r="8" spans="1:4" ht="15">
      <c r="A8" s="19" t="s">
        <v>11</v>
      </c>
      <c r="B8" s="19" t="s">
        <v>25</v>
      </c>
      <c r="C8" s="31">
        <v>100</v>
      </c>
      <c r="D8" s="41">
        <v>1558.64</v>
      </c>
    </row>
    <row r="9" spans="1:4" ht="15">
      <c r="A9" s="19" t="s">
        <v>12</v>
      </c>
      <c r="B9" s="19" t="s">
        <v>26</v>
      </c>
      <c r="C9" s="31"/>
      <c r="D9" s="31"/>
    </row>
    <row r="10" spans="1:4" ht="15">
      <c r="A10" s="19" t="s">
        <v>13</v>
      </c>
      <c r="B10" s="19" t="s">
        <v>27</v>
      </c>
      <c r="C10" s="31"/>
      <c r="D10" s="31">
        <f>D8*C10%</f>
        <v>0</v>
      </c>
    </row>
    <row r="11" spans="1:4" ht="15">
      <c r="A11" s="19" t="s">
        <v>14</v>
      </c>
      <c r="B11" s="19" t="s">
        <v>28</v>
      </c>
      <c r="C11" s="31"/>
      <c r="D11" s="31"/>
    </row>
    <row r="12" spans="1:4" ht="15">
      <c r="A12" s="19" t="s">
        <v>22</v>
      </c>
      <c r="B12" s="19" t="s">
        <v>29</v>
      </c>
      <c r="C12" s="31"/>
      <c r="D12" s="31"/>
    </row>
    <row r="13" spans="1:4" ht="15">
      <c r="A13" s="19" t="s">
        <v>23</v>
      </c>
      <c r="B13" s="19" t="s">
        <v>30</v>
      </c>
      <c r="C13" s="31"/>
      <c r="D13" s="31"/>
    </row>
    <row r="14" spans="1:4" ht="15">
      <c r="A14" s="19" t="s">
        <v>24</v>
      </c>
      <c r="B14" s="19" t="s">
        <v>31</v>
      </c>
      <c r="C14" s="31"/>
      <c r="D14" s="31"/>
    </row>
    <row r="15" spans="1:4" ht="15">
      <c r="A15" s="21"/>
      <c r="B15" s="89" t="s">
        <v>81</v>
      </c>
      <c r="C15" s="90"/>
      <c r="D15" s="35">
        <f>SUM(D8:D14)</f>
        <v>1558.64</v>
      </c>
    </row>
    <row r="16" ht="8.25" customHeight="1">
      <c r="F16" s="1"/>
    </row>
    <row r="17" spans="1:4" ht="15">
      <c r="A17" s="83" t="s">
        <v>110</v>
      </c>
      <c r="B17" s="83"/>
      <c r="C17" s="83"/>
      <c r="D17" s="83"/>
    </row>
    <row r="18" spans="1:4" ht="15">
      <c r="A18" s="91" t="s">
        <v>32</v>
      </c>
      <c r="B18" s="91"/>
      <c r="C18" s="31" t="s">
        <v>7</v>
      </c>
      <c r="D18" s="31" t="s">
        <v>21</v>
      </c>
    </row>
    <row r="19" spans="1:4" ht="15">
      <c r="A19" s="19" t="s">
        <v>11</v>
      </c>
      <c r="B19" s="19" t="s">
        <v>33</v>
      </c>
      <c r="C19" s="41">
        <v>9.3</v>
      </c>
      <c r="D19" s="31">
        <f>$D$15*C19%</f>
        <v>144.95352000000003</v>
      </c>
    </row>
    <row r="20" spans="1:4" ht="15">
      <c r="A20" s="19" t="s">
        <v>12</v>
      </c>
      <c r="B20" s="19" t="s">
        <v>34</v>
      </c>
      <c r="C20" s="41">
        <v>12.6</v>
      </c>
      <c r="D20" s="31">
        <f>$D$15*C20%</f>
        <v>196.38864</v>
      </c>
    </row>
    <row r="21" spans="1:4" ht="15">
      <c r="A21" s="92" t="s">
        <v>35</v>
      </c>
      <c r="B21" s="92"/>
      <c r="C21" s="34">
        <f>+C19+C20</f>
        <v>21.9</v>
      </c>
      <c r="D21" s="35">
        <f>SUM(D19:D20)</f>
        <v>341.34216000000004</v>
      </c>
    </row>
    <row r="22" ht="7.5" customHeight="1"/>
    <row r="23" spans="1:4" ht="15">
      <c r="A23" s="93" t="s">
        <v>36</v>
      </c>
      <c r="B23" s="93"/>
      <c r="C23" s="33" t="s">
        <v>7</v>
      </c>
      <c r="D23" s="33" t="s">
        <v>21</v>
      </c>
    </row>
    <row r="24" spans="1:4" ht="15">
      <c r="A24" s="19" t="s">
        <v>11</v>
      </c>
      <c r="B24" s="19" t="s">
        <v>38</v>
      </c>
      <c r="C24" s="31">
        <v>20</v>
      </c>
      <c r="D24" s="31">
        <f>$D$15*C24%</f>
        <v>311.72800000000007</v>
      </c>
    </row>
    <row r="25" spans="1:4" ht="15">
      <c r="A25" s="19" t="s">
        <v>12</v>
      </c>
      <c r="B25" s="19" t="s">
        <v>39</v>
      </c>
      <c r="C25" s="31">
        <v>2.5</v>
      </c>
      <c r="D25" s="31">
        <f>$D$15*C25%</f>
        <v>38.96600000000001</v>
      </c>
    </row>
    <row r="26" spans="1:4" ht="15">
      <c r="A26" s="19" t="s">
        <v>13</v>
      </c>
      <c r="B26" s="19" t="s">
        <v>40</v>
      </c>
      <c r="C26" s="31">
        <v>3</v>
      </c>
      <c r="D26" s="31">
        <f aca="true" t="shared" si="0" ref="D26:D30">$D$15*C26%</f>
        <v>46.7592</v>
      </c>
    </row>
    <row r="27" spans="1:4" ht="15">
      <c r="A27" s="19" t="s">
        <v>14</v>
      </c>
      <c r="B27" s="19" t="s">
        <v>41</v>
      </c>
      <c r="C27" s="31">
        <v>1.5</v>
      </c>
      <c r="D27" s="31">
        <f t="shared" si="0"/>
        <v>23.3796</v>
      </c>
    </row>
    <row r="28" spans="1:6" ht="15">
      <c r="A28" s="19" t="s">
        <v>22</v>
      </c>
      <c r="B28" s="19" t="s">
        <v>42</v>
      </c>
      <c r="C28" s="31">
        <v>1</v>
      </c>
      <c r="D28" s="31">
        <f t="shared" si="0"/>
        <v>15.586400000000001</v>
      </c>
      <c r="F28" s="1">
        <f>+C21+C32+C55+C65</f>
        <v>82.44999999999999</v>
      </c>
    </row>
    <row r="29" spans="1:6" ht="15">
      <c r="A29" s="19" t="s">
        <v>23</v>
      </c>
      <c r="B29" s="19" t="s">
        <v>43</v>
      </c>
      <c r="C29" s="31">
        <v>0.6</v>
      </c>
      <c r="D29" s="31">
        <f t="shared" si="0"/>
        <v>9.351840000000001</v>
      </c>
      <c r="F29" s="1"/>
    </row>
    <row r="30" spans="1:4" ht="15">
      <c r="A30" s="19" t="s">
        <v>24</v>
      </c>
      <c r="B30" s="19" t="s">
        <v>44</v>
      </c>
      <c r="C30" s="31">
        <v>0.2</v>
      </c>
      <c r="D30" s="31">
        <f t="shared" si="0"/>
        <v>3.11728</v>
      </c>
    </row>
    <row r="31" spans="1:4" ht="15">
      <c r="A31" s="19" t="s">
        <v>37</v>
      </c>
      <c r="B31" s="19" t="s">
        <v>45</v>
      </c>
      <c r="C31" s="31">
        <v>8</v>
      </c>
      <c r="D31" s="31">
        <f>$D$15*C31%</f>
        <v>124.69120000000001</v>
      </c>
    </row>
    <row r="32" spans="1:4" ht="15">
      <c r="A32" s="94" t="s">
        <v>46</v>
      </c>
      <c r="B32" s="95"/>
      <c r="C32" s="35">
        <f>SUM(C24:C31)</f>
        <v>36.8</v>
      </c>
      <c r="D32" s="35">
        <f>SUM(D24:D31)</f>
        <v>573.5795200000001</v>
      </c>
    </row>
    <row r="33" ht="7.5" customHeight="1"/>
    <row r="34" spans="1:4" ht="15">
      <c r="A34" s="91" t="s">
        <v>47</v>
      </c>
      <c r="B34" s="91"/>
      <c r="C34" s="31" t="s">
        <v>7</v>
      </c>
      <c r="D34" s="31" t="s">
        <v>21</v>
      </c>
    </row>
    <row r="35" spans="1:4" ht="15">
      <c r="A35" s="19" t="s">
        <v>11</v>
      </c>
      <c r="B35" s="19" t="s">
        <v>48</v>
      </c>
      <c r="C35" s="31"/>
      <c r="D35" s="31"/>
    </row>
    <row r="36" spans="1:4" ht="15">
      <c r="A36" s="19" t="s">
        <v>12</v>
      </c>
      <c r="B36" s="19" t="s">
        <v>83</v>
      </c>
      <c r="C36" s="31"/>
      <c r="D36" s="31">
        <v>210.23</v>
      </c>
    </row>
    <row r="37" spans="1:4" ht="15">
      <c r="A37" s="19" t="s">
        <v>13</v>
      </c>
      <c r="B37" s="19" t="s">
        <v>104</v>
      </c>
      <c r="C37" s="31"/>
      <c r="D37" s="31"/>
    </row>
    <row r="38" spans="1:4" ht="15">
      <c r="A38" s="19" t="s">
        <v>14</v>
      </c>
      <c r="B38" s="19" t="s">
        <v>49</v>
      </c>
      <c r="C38" s="31"/>
      <c r="D38" s="31"/>
    </row>
    <row r="39" spans="1:4" ht="15">
      <c r="A39" s="19" t="s">
        <v>22</v>
      </c>
      <c r="B39" s="19" t="s">
        <v>50</v>
      </c>
      <c r="C39" s="31"/>
      <c r="D39" s="31"/>
    </row>
    <row r="40" spans="1:4" ht="15">
      <c r="A40" s="92" t="s">
        <v>51</v>
      </c>
      <c r="B40" s="92"/>
      <c r="C40" s="92"/>
      <c r="D40" s="35">
        <f>SUM(D36:D39)</f>
        <v>210.23</v>
      </c>
    </row>
    <row r="41" ht="7.5" customHeight="1"/>
    <row r="42" spans="1:4" ht="15">
      <c r="A42" s="96" t="s">
        <v>80</v>
      </c>
      <c r="B42" s="96"/>
      <c r="C42" s="96"/>
      <c r="D42" s="96"/>
    </row>
    <row r="43" spans="1:4" ht="15">
      <c r="A43" s="19" t="s">
        <v>52</v>
      </c>
      <c r="B43" s="88" t="s">
        <v>32</v>
      </c>
      <c r="C43" s="88"/>
      <c r="D43" s="31">
        <f>D21</f>
        <v>341.34216000000004</v>
      </c>
    </row>
    <row r="44" spans="1:4" ht="15">
      <c r="A44" s="19" t="s">
        <v>53</v>
      </c>
      <c r="B44" s="88" t="s">
        <v>36</v>
      </c>
      <c r="C44" s="88"/>
      <c r="D44" s="31">
        <f>D32</f>
        <v>573.5795200000001</v>
      </c>
    </row>
    <row r="45" spans="1:4" ht="15">
      <c r="A45" s="19" t="s">
        <v>54</v>
      </c>
      <c r="B45" s="88" t="s">
        <v>47</v>
      </c>
      <c r="C45" s="88"/>
      <c r="D45" s="31">
        <f>D40</f>
        <v>210.23</v>
      </c>
    </row>
    <row r="46" spans="1:4" ht="15">
      <c r="A46" s="89" t="s">
        <v>82</v>
      </c>
      <c r="B46" s="97"/>
      <c r="C46" s="90"/>
      <c r="D46" s="32">
        <f>SUM(D43:D45)</f>
        <v>1125.1516800000002</v>
      </c>
    </row>
    <row r="47" ht="6.75" customHeight="1"/>
    <row r="48" spans="1:4" ht="15">
      <c r="A48" s="85" t="s">
        <v>55</v>
      </c>
      <c r="B48" s="85"/>
      <c r="C48" s="85"/>
      <c r="D48" s="85"/>
    </row>
    <row r="49" spans="1:4" ht="15">
      <c r="A49" s="22" t="s">
        <v>11</v>
      </c>
      <c r="B49" s="22" t="s">
        <v>56</v>
      </c>
      <c r="C49" s="36">
        <v>2.18</v>
      </c>
      <c r="D49" s="33">
        <f aca="true" t="shared" si="1" ref="D49:D53">$D$15*C49%</f>
        <v>33.978352</v>
      </c>
    </row>
    <row r="50" spans="1:4" ht="15">
      <c r="A50" s="22" t="s">
        <v>12</v>
      </c>
      <c r="B50" s="22" t="s">
        <v>113</v>
      </c>
      <c r="C50" s="36">
        <v>0.35</v>
      </c>
      <c r="D50" s="33">
        <f t="shared" si="1"/>
        <v>5.45524</v>
      </c>
    </row>
    <row r="51" spans="1:4" ht="15">
      <c r="A51" s="22" t="s">
        <v>13</v>
      </c>
      <c r="B51" s="22" t="s">
        <v>114</v>
      </c>
      <c r="C51" s="36">
        <v>4</v>
      </c>
      <c r="D51" s="33">
        <f t="shared" si="1"/>
        <v>62.345600000000005</v>
      </c>
    </row>
    <row r="52" spans="1:4" ht="15">
      <c r="A52" s="22" t="s">
        <v>14</v>
      </c>
      <c r="B52" s="22" t="s">
        <v>57</v>
      </c>
      <c r="C52" s="36">
        <v>1.42</v>
      </c>
      <c r="D52" s="33">
        <f t="shared" si="1"/>
        <v>22.132688</v>
      </c>
    </row>
    <row r="53" spans="1:4" ht="15">
      <c r="A53" s="22" t="s">
        <v>22</v>
      </c>
      <c r="B53" s="22" t="s">
        <v>115</v>
      </c>
      <c r="C53" s="33">
        <v>10.52</v>
      </c>
      <c r="D53" s="33">
        <f t="shared" si="1"/>
        <v>163.968928</v>
      </c>
    </row>
    <row r="54" ht="4.9" customHeight="1"/>
    <row r="55" spans="1:4" ht="15">
      <c r="A55" s="83" t="s">
        <v>58</v>
      </c>
      <c r="B55" s="83"/>
      <c r="C55" s="32">
        <f>SUM(C49:C54)</f>
        <v>18.47</v>
      </c>
      <c r="D55" s="32">
        <f>SUM(D49:D54)</f>
        <v>287.880808</v>
      </c>
    </row>
    <row r="56" ht="7.5" customHeight="1"/>
    <row r="57" spans="1:4" ht="15">
      <c r="A57" s="85" t="s">
        <v>109</v>
      </c>
      <c r="B57" s="85"/>
      <c r="C57" s="85"/>
      <c r="D57" s="85"/>
    </row>
    <row r="58" spans="2:4" ht="15">
      <c r="B58" s="25" t="s">
        <v>59</v>
      </c>
      <c r="C58" s="33" t="s">
        <v>7</v>
      </c>
      <c r="D58" s="33" t="s">
        <v>21</v>
      </c>
    </row>
    <row r="59" spans="1:4" ht="15">
      <c r="A59" s="22" t="s">
        <v>11</v>
      </c>
      <c r="B59" s="22" t="s">
        <v>60</v>
      </c>
      <c r="C59" s="33">
        <v>0</v>
      </c>
      <c r="D59" s="33">
        <f aca="true" t="shared" si="2" ref="D59:D64">$D$15*C59%</f>
        <v>0</v>
      </c>
    </row>
    <row r="60" spans="1:4" ht="15">
      <c r="A60" s="22" t="s">
        <v>12</v>
      </c>
      <c r="B60" s="22" t="s">
        <v>61</v>
      </c>
      <c r="C60" s="36">
        <v>0.74</v>
      </c>
      <c r="D60" s="33">
        <f t="shared" si="2"/>
        <v>11.533936</v>
      </c>
    </row>
    <row r="61" spans="1:4" ht="15">
      <c r="A61" s="22" t="s">
        <v>13</v>
      </c>
      <c r="B61" s="22" t="s">
        <v>111</v>
      </c>
      <c r="C61" s="36">
        <v>0.8</v>
      </c>
      <c r="D61" s="33">
        <f t="shared" si="2"/>
        <v>12.46912</v>
      </c>
    </row>
    <row r="62" spans="1:4" ht="15">
      <c r="A62" s="22" t="s">
        <v>14</v>
      </c>
      <c r="B62" s="22" t="s">
        <v>62</v>
      </c>
      <c r="C62" s="36">
        <v>0.36</v>
      </c>
      <c r="D62" s="33">
        <f t="shared" si="2"/>
        <v>5.611104</v>
      </c>
    </row>
    <row r="63" spans="1:4" ht="15">
      <c r="A63" s="22" t="s">
        <v>22</v>
      </c>
      <c r="B63" s="22" t="s">
        <v>112</v>
      </c>
      <c r="C63" s="36">
        <v>3.38</v>
      </c>
      <c r="D63" s="33">
        <f t="shared" si="2"/>
        <v>52.682032</v>
      </c>
    </row>
    <row r="64" spans="1:4" ht="15">
      <c r="A64" s="22" t="s">
        <v>23</v>
      </c>
      <c r="B64" s="22" t="s">
        <v>31</v>
      </c>
      <c r="C64" s="33">
        <v>0</v>
      </c>
      <c r="D64" s="33">
        <f t="shared" si="2"/>
        <v>0</v>
      </c>
    </row>
    <row r="65" spans="1:4" ht="15">
      <c r="A65" s="98" t="s">
        <v>63</v>
      </c>
      <c r="B65" s="98"/>
      <c r="C65" s="37">
        <f>SUM(C59:C64)</f>
        <v>5.279999999999999</v>
      </c>
      <c r="D65" s="37">
        <f>SUM(D59:D64)</f>
        <v>82.296192</v>
      </c>
    </row>
    <row r="66" ht="6.75" customHeight="1"/>
    <row r="67" spans="2:4" ht="15">
      <c r="B67" s="25" t="s">
        <v>64</v>
      </c>
      <c r="C67" s="33" t="s">
        <v>7</v>
      </c>
      <c r="D67" s="33" t="s">
        <v>21</v>
      </c>
    </row>
    <row r="68" spans="1:4" ht="15">
      <c r="A68" s="22" t="s">
        <v>11</v>
      </c>
      <c r="B68" s="22" t="s">
        <v>65</v>
      </c>
      <c r="C68" s="33">
        <v>0</v>
      </c>
      <c r="D68" s="33">
        <v>0</v>
      </c>
    </row>
    <row r="69" spans="1:4" ht="15">
      <c r="A69" s="98" t="s">
        <v>66</v>
      </c>
      <c r="B69" s="98"/>
      <c r="C69" s="31">
        <v>0</v>
      </c>
      <c r="D69" s="31">
        <v>0</v>
      </c>
    </row>
    <row r="70" ht="8.25" customHeight="1"/>
    <row r="71" spans="1:4" ht="15">
      <c r="A71" s="96" t="s">
        <v>108</v>
      </c>
      <c r="B71" s="96"/>
      <c r="C71" s="96"/>
      <c r="D71" s="96"/>
    </row>
    <row r="72" spans="1:4" ht="15">
      <c r="A72" s="22" t="s">
        <v>67</v>
      </c>
      <c r="B72" s="99" t="s">
        <v>61</v>
      </c>
      <c r="C72" s="99"/>
      <c r="D72" s="33">
        <f>D65</f>
        <v>82.296192</v>
      </c>
    </row>
    <row r="73" spans="1:4" ht="15">
      <c r="A73" s="22" t="s">
        <v>68</v>
      </c>
      <c r="B73" s="99" t="s">
        <v>69</v>
      </c>
      <c r="C73" s="99"/>
      <c r="D73" s="33">
        <f>D69</f>
        <v>0</v>
      </c>
    </row>
    <row r="74" spans="1:4" ht="15">
      <c r="A74" s="100" t="s">
        <v>70</v>
      </c>
      <c r="B74" s="100"/>
      <c r="C74" s="100"/>
      <c r="D74" s="42">
        <f>SUM(D72:D73)</f>
        <v>82.296192</v>
      </c>
    </row>
    <row r="75" ht="7.5" customHeight="1"/>
    <row r="76" spans="1:4" ht="15">
      <c r="A76" s="83" t="s">
        <v>71</v>
      </c>
      <c r="B76" s="83"/>
      <c r="C76" s="83"/>
      <c r="D76" s="83"/>
    </row>
    <row r="77" spans="1:4" ht="15">
      <c r="A77" s="24"/>
      <c r="B77" s="24" t="s">
        <v>98</v>
      </c>
      <c r="C77" s="32"/>
      <c r="D77" s="32"/>
    </row>
    <row r="78" spans="1:4" ht="15">
      <c r="A78" s="20"/>
      <c r="B78" s="20" t="s">
        <v>72</v>
      </c>
      <c r="C78" s="31" t="s">
        <v>7</v>
      </c>
      <c r="D78" s="31" t="s">
        <v>21</v>
      </c>
    </row>
    <row r="79" spans="1:4" s="77" customFormat="1" ht="15">
      <c r="A79" s="73" t="s">
        <v>11</v>
      </c>
      <c r="B79" s="73" t="s">
        <v>130</v>
      </c>
      <c r="C79" s="76">
        <v>0</v>
      </c>
      <c r="D79" s="75">
        <f>'8 - composicao  de preços'!H29</f>
        <v>8.006666666666666</v>
      </c>
    </row>
    <row r="80" spans="1:4" s="77" customFormat="1" ht="15">
      <c r="A80" s="73" t="s">
        <v>12</v>
      </c>
      <c r="B80" s="73" t="s">
        <v>73</v>
      </c>
      <c r="C80" s="76">
        <v>0</v>
      </c>
      <c r="D80" s="75">
        <v>0</v>
      </c>
    </row>
    <row r="81" spans="1:4" s="77" customFormat="1" ht="15">
      <c r="A81" s="73" t="s">
        <v>13</v>
      </c>
      <c r="B81" s="73" t="s">
        <v>97</v>
      </c>
      <c r="C81" s="76">
        <v>0</v>
      </c>
      <c r="D81" s="75">
        <f>'8 - composicao  de preços'!H30</f>
        <v>7.579999999999999</v>
      </c>
    </row>
    <row r="82" spans="1:4" ht="15">
      <c r="A82" s="19" t="s">
        <v>14</v>
      </c>
      <c r="B82" s="19" t="s">
        <v>31</v>
      </c>
      <c r="C82" s="31">
        <v>0</v>
      </c>
      <c r="D82" s="43" t="s">
        <v>92</v>
      </c>
    </row>
    <row r="83" spans="1:4" ht="15">
      <c r="A83" s="83" t="s">
        <v>74</v>
      </c>
      <c r="B83" s="83"/>
      <c r="C83" s="32"/>
      <c r="D83" s="40">
        <f>SUM(D79:D82)</f>
        <v>15.586666666666666</v>
      </c>
    </row>
    <row r="84" spans="1:4" ht="15">
      <c r="A84" s="84" t="s">
        <v>77</v>
      </c>
      <c r="B84" s="84"/>
      <c r="C84" s="84"/>
      <c r="D84" s="44">
        <f>D83+D74+D55+D46+D15</f>
        <v>3069.555346666667</v>
      </c>
    </row>
    <row r="85" ht="6.75" customHeight="1"/>
    <row r="86" spans="1:4" ht="15">
      <c r="A86" s="85" t="s">
        <v>105</v>
      </c>
      <c r="B86" s="85"/>
      <c r="C86" s="85"/>
      <c r="D86" s="85"/>
    </row>
    <row r="87" spans="1:5" ht="15">
      <c r="A87" s="23"/>
      <c r="B87" s="23"/>
      <c r="C87" s="33" t="s">
        <v>7</v>
      </c>
      <c r="D87" s="33" t="s">
        <v>21</v>
      </c>
      <c r="E87" s="1"/>
    </row>
    <row r="88" spans="1:4" ht="15">
      <c r="A88" s="26" t="s">
        <v>11</v>
      </c>
      <c r="B88" s="26" t="s">
        <v>84</v>
      </c>
      <c r="C88" s="38">
        <v>0.0467</v>
      </c>
      <c r="D88" s="31">
        <f>D84*C88</f>
        <v>143.34823468933334</v>
      </c>
    </row>
    <row r="89" spans="1:4" ht="15">
      <c r="A89" s="26" t="s">
        <v>12</v>
      </c>
      <c r="B89" s="26" t="s">
        <v>85</v>
      </c>
      <c r="C89" s="38">
        <v>0.0078</v>
      </c>
      <c r="D89" s="31">
        <f>D84*C89</f>
        <v>23.942531704</v>
      </c>
    </row>
    <row r="90" spans="1:4" ht="15">
      <c r="A90" s="26" t="s">
        <v>13</v>
      </c>
      <c r="B90" s="26" t="s">
        <v>86</v>
      </c>
      <c r="C90" s="38">
        <v>0.0097</v>
      </c>
      <c r="D90" s="31">
        <f>D84*C90</f>
        <v>29.77468686266667</v>
      </c>
    </row>
    <row r="91" spans="1:4" ht="15">
      <c r="A91" s="26"/>
      <c r="B91" s="26" t="s">
        <v>87</v>
      </c>
      <c r="C91" s="38">
        <v>0.0121</v>
      </c>
      <c r="D91" s="31">
        <f>D84*C91</f>
        <v>37.14161969466667</v>
      </c>
    </row>
    <row r="92" spans="1:4" ht="15">
      <c r="A92" s="26"/>
      <c r="B92" s="26" t="s">
        <v>88</v>
      </c>
      <c r="C92" s="38">
        <f>'8 - composicao  de preços'!G33</f>
        <v>0.0825</v>
      </c>
      <c r="D92" s="31">
        <f>D84*C92</f>
        <v>253.23831610000005</v>
      </c>
    </row>
    <row r="93" spans="1:4" ht="15">
      <c r="A93" s="26"/>
      <c r="B93" s="26" t="s">
        <v>89</v>
      </c>
      <c r="C93" s="38">
        <v>0.0365</v>
      </c>
      <c r="D93" s="31">
        <f>D84*C93</f>
        <v>112.03877015333333</v>
      </c>
    </row>
    <row r="94" spans="1:4" ht="15">
      <c r="A94" s="26" t="s">
        <v>75</v>
      </c>
      <c r="B94" s="26" t="s">
        <v>90</v>
      </c>
      <c r="C94" s="38">
        <v>0.05</v>
      </c>
      <c r="D94" s="31">
        <f>D84*C94</f>
        <v>153.47776733333336</v>
      </c>
    </row>
    <row r="95" spans="1:4" ht="25.5">
      <c r="A95" s="26" t="s">
        <v>76</v>
      </c>
      <c r="B95" s="27" t="s">
        <v>91</v>
      </c>
      <c r="C95" s="38">
        <v>0</v>
      </c>
      <c r="D95" s="31">
        <f>D84*C95</f>
        <v>0</v>
      </c>
    </row>
    <row r="96" spans="1:4" ht="15">
      <c r="A96" s="102" t="s">
        <v>79</v>
      </c>
      <c r="B96" s="102"/>
      <c r="C96" s="39">
        <f>SUM(C88:C95)</f>
        <v>0.24530000000000002</v>
      </c>
      <c r="D96" s="40">
        <f>SUM(D88:D95)</f>
        <v>752.9619265373335</v>
      </c>
    </row>
    <row r="97" ht="8.25" customHeight="1">
      <c r="D97" s="45"/>
    </row>
    <row r="98" spans="1:4" ht="15">
      <c r="A98" s="103" t="s">
        <v>129</v>
      </c>
      <c r="B98" s="103"/>
      <c r="C98" s="103"/>
      <c r="D98" s="46" t="s">
        <v>21</v>
      </c>
    </row>
    <row r="99" spans="1:7" ht="15">
      <c r="A99" s="104" t="s">
        <v>78</v>
      </c>
      <c r="B99" s="105"/>
      <c r="C99" s="106"/>
      <c r="D99" s="46">
        <f>D96+D84</f>
        <v>3822.5172732040005</v>
      </c>
      <c r="F99" s="1"/>
      <c r="G99" s="1"/>
    </row>
    <row r="100" ht="15">
      <c r="F100" s="1"/>
    </row>
    <row r="102" spans="1:4" ht="15">
      <c r="A102" s="93" t="s">
        <v>142</v>
      </c>
      <c r="B102" s="93"/>
      <c r="C102" s="93"/>
      <c r="D102" s="93"/>
    </row>
    <row r="103" spans="1:4" ht="15">
      <c r="A103" s="101" t="s">
        <v>102</v>
      </c>
      <c r="B103" s="101"/>
      <c r="C103" s="101"/>
      <c r="D103" s="101"/>
    </row>
    <row r="104" spans="1:4" ht="15">
      <c r="A104" s="93" t="s">
        <v>94</v>
      </c>
      <c r="B104" s="93"/>
      <c r="C104" s="93"/>
      <c r="D104" s="93"/>
    </row>
    <row r="105" ht="15">
      <c r="B105" s="28"/>
    </row>
  </sheetData>
  <mergeCells count="38">
    <mergeCell ref="A103:D103"/>
    <mergeCell ref="A104:D104"/>
    <mergeCell ref="A84:C84"/>
    <mergeCell ref="A86:D86"/>
    <mergeCell ref="A96:B96"/>
    <mergeCell ref="A98:C98"/>
    <mergeCell ref="A99:C99"/>
    <mergeCell ref="A102:D102"/>
    <mergeCell ref="A83:B83"/>
    <mergeCell ref="A46:C46"/>
    <mergeCell ref="A48:D48"/>
    <mergeCell ref="A55:B55"/>
    <mergeCell ref="A57:D57"/>
    <mergeCell ref="A65:B65"/>
    <mergeCell ref="A69:B69"/>
    <mergeCell ref="A71:D71"/>
    <mergeCell ref="B72:C72"/>
    <mergeCell ref="B73:C73"/>
    <mergeCell ref="A74:C74"/>
    <mergeCell ref="A76:D76"/>
    <mergeCell ref="B45:C45"/>
    <mergeCell ref="B15:C15"/>
    <mergeCell ref="A17:D17"/>
    <mergeCell ref="A18:B18"/>
    <mergeCell ref="A21:B21"/>
    <mergeCell ref="A23:B23"/>
    <mergeCell ref="A32:B32"/>
    <mergeCell ref="A34:B34"/>
    <mergeCell ref="A40:C40"/>
    <mergeCell ref="A42:D42"/>
    <mergeCell ref="B43:C43"/>
    <mergeCell ref="B44:C44"/>
    <mergeCell ref="A6:D6"/>
    <mergeCell ref="A1:D1"/>
    <mergeCell ref="A2:D2"/>
    <mergeCell ref="C3:D3"/>
    <mergeCell ref="C4:D4"/>
    <mergeCell ref="C5:D5"/>
  </mergeCells>
  <printOptions/>
  <pageMargins left="0.5118110236220472" right="0.5118110236220472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64E74-C4C6-4551-A481-01F6C2362462}">
  <dimension ref="A1:F105"/>
  <sheetViews>
    <sheetView zoomScale="130" zoomScaleNormal="130" workbookViewId="0" topLeftCell="A1">
      <selection activeCell="A102" sqref="A102:D102"/>
    </sheetView>
  </sheetViews>
  <sheetFormatPr defaultColWidth="9.140625" defaultRowHeight="15"/>
  <cols>
    <col min="1" max="1" width="3.7109375" style="22" bestFit="1" customWidth="1"/>
    <col min="2" max="2" width="66.421875" style="22" bestFit="1" customWidth="1"/>
    <col min="3" max="3" width="8.8515625" style="33" customWidth="1"/>
    <col min="4" max="4" width="12.140625" style="33" customWidth="1"/>
    <col min="5" max="5" width="9.57421875" style="0" bestFit="1" customWidth="1"/>
    <col min="6" max="6" width="9.57421875" style="0" hidden="1" customWidth="1"/>
  </cols>
  <sheetData>
    <row r="1" spans="1:4" ht="15">
      <c r="A1" s="84" t="s">
        <v>120</v>
      </c>
      <c r="B1" s="84"/>
      <c r="C1" s="84"/>
      <c r="D1" s="84"/>
    </row>
    <row r="2" spans="1:4" ht="15">
      <c r="A2" s="85" t="s">
        <v>16</v>
      </c>
      <c r="B2" s="85"/>
      <c r="C2" s="85"/>
      <c r="D2" s="85"/>
    </row>
    <row r="3" spans="1:4" ht="15">
      <c r="A3" s="19" t="s">
        <v>11</v>
      </c>
      <c r="B3" s="19" t="s">
        <v>15</v>
      </c>
      <c r="C3" s="86">
        <v>45243</v>
      </c>
      <c r="D3" s="86"/>
    </row>
    <row r="4" spans="1:4" ht="15">
      <c r="A4" s="19" t="s">
        <v>12</v>
      </c>
      <c r="B4" s="19" t="s">
        <v>17</v>
      </c>
      <c r="C4" s="87" t="s">
        <v>103</v>
      </c>
      <c r="D4" s="87"/>
    </row>
    <row r="5" spans="1:4" ht="15">
      <c r="A5" s="19" t="s">
        <v>13</v>
      </c>
      <c r="B5" s="19" t="s">
        <v>18</v>
      </c>
      <c r="C5" s="87">
        <v>12</v>
      </c>
      <c r="D5" s="87"/>
    </row>
    <row r="6" spans="1:4" ht="15">
      <c r="A6" s="83" t="s">
        <v>19</v>
      </c>
      <c r="B6" s="83"/>
      <c r="C6" s="83"/>
      <c r="D6" s="83"/>
    </row>
    <row r="7" spans="1:4" ht="15">
      <c r="A7" s="19"/>
      <c r="B7" s="19" t="s">
        <v>20</v>
      </c>
      <c r="C7" s="31" t="s">
        <v>7</v>
      </c>
      <c r="D7" s="31" t="s">
        <v>21</v>
      </c>
    </row>
    <row r="8" spans="1:4" ht="15">
      <c r="A8" s="19" t="s">
        <v>11</v>
      </c>
      <c r="B8" s="19" t="s">
        <v>25</v>
      </c>
      <c r="C8" s="31">
        <v>100</v>
      </c>
      <c r="D8" s="41">
        <v>1558.64</v>
      </c>
    </row>
    <row r="9" spans="1:4" ht="15">
      <c r="A9" s="19" t="s">
        <v>12</v>
      </c>
      <c r="B9" s="19" t="s">
        <v>26</v>
      </c>
      <c r="C9" s="31"/>
      <c r="D9" s="31"/>
    </row>
    <row r="10" spans="1:4" ht="15">
      <c r="A10" s="19" t="s">
        <v>13</v>
      </c>
      <c r="B10" s="19" t="s">
        <v>27</v>
      </c>
      <c r="C10" s="31"/>
      <c r="D10" s="31"/>
    </row>
    <row r="11" spans="1:4" ht="15">
      <c r="A11" s="19" t="s">
        <v>14</v>
      </c>
      <c r="B11" s="19" t="s">
        <v>28</v>
      </c>
      <c r="C11" s="31"/>
      <c r="D11" s="31"/>
    </row>
    <row r="12" spans="1:4" ht="15">
      <c r="A12" s="19" t="s">
        <v>22</v>
      </c>
      <c r="B12" s="19" t="s">
        <v>29</v>
      </c>
      <c r="C12" s="31"/>
      <c r="D12" s="31"/>
    </row>
    <row r="13" spans="1:4" ht="15">
      <c r="A13" s="19" t="s">
        <v>23</v>
      </c>
      <c r="B13" s="19" t="s">
        <v>30</v>
      </c>
      <c r="C13" s="31"/>
      <c r="D13" s="31"/>
    </row>
    <row r="14" spans="1:4" ht="15">
      <c r="A14" s="19" t="s">
        <v>24</v>
      </c>
      <c r="B14" s="19" t="s">
        <v>31</v>
      </c>
      <c r="C14" s="31"/>
      <c r="D14" s="31"/>
    </row>
    <row r="15" spans="1:4" ht="15">
      <c r="A15" s="21"/>
      <c r="B15" s="89" t="s">
        <v>81</v>
      </c>
      <c r="C15" s="90"/>
      <c r="D15" s="35">
        <f>SUM(D8:D14)</f>
        <v>1558.64</v>
      </c>
    </row>
    <row r="16" ht="8.25" customHeight="1">
      <c r="F16" s="1"/>
    </row>
    <row r="17" spans="1:4" ht="15">
      <c r="A17" s="83" t="s">
        <v>110</v>
      </c>
      <c r="B17" s="83"/>
      <c r="C17" s="83"/>
      <c r="D17" s="83"/>
    </row>
    <row r="18" spans="1:4" ht="15">
      <c r="A18" s="91" t="s">
        <v>32</v>
      </c>
      <c r="B18" s="91"/>
      <c r="C18" s="31" t="s">
        <v>7</v>
      </c>
      <c r="D18" s="31" t="s">
        <v>21</v>
      </c>
    </row>
    <row r="19" spans="1:4" ht="15">
      <c r="A19" s="19" t="s">
        <v>11</v>
      </c>
      <c r="B19" s="19" t="s">
        <v>33</v>
      </c>
      <c r="C19" s="41">
        <v>9.3</v>
      </c>
      <c r="D19" s="31">
        <f>$D$15*C19%</f>
        <v>144.95352000000003</v>
      </c>
    </row>
    <row r="20" spans="1:4" ht="15">
      <c r="A20" s="19" t="s">
        <v>12</v>
      </c>
      <c r="B20" s="19" t="s">
        <v>34</v>
      </c>
      <c r="C20" s="41">
        <v>12.6</v>
      </c>
      <c r="D20" s="31">
        <f>$D$15*C20%</f>
        <v>196.38864</v>
      </c>
    </row>
    <row r="21" spans="1:4" ht="15">
      <c r="A21" s="92" t="s">
        <v>35</v>
      </c>
      <c r="B21" s="92"/>
      <c r="C21" s="34">
        <f>+C19+C20</f>
        <v>21.9</v>
      </c>
      <c r="D21" s="35">
        <f>SUM(D19:D20)</f>
        <v>341.34216000000004</v>
      </c>
    </row>
    <row r="22" ht="7.5" customHeight="1"/>
    <row r="23" spans="1:4" ht="15">
      <c r="A23" s="93" t="s">
        <v>36</v>
      </c>
      <c r="B23" s="93"/>
      <c r="C23" s="33" t="s">
        <v>7</v>
      </c>
      <c r="D23" s="33" t="s">
        <v>21</v>
      </c>
    </row>
    <row r="24" spans="1:4" ht="15">
      <c r="A24" s="19" t="s">
        <v>11</v>
      </c>
      <c r="B24" s="19" t="s">
        <v>38</v>
      </c>
      <c r="C24" s="31">
        <v>20</v>
      </c>
      <c r="D24" s="31">
        <f>$D$15*C24%</f>
        <v>311.72800000000007</v>
      </c>
    </row>
    <row r="25" spans="1:4" ht="15">
      <c r="A25" s="19" t="s">
        <v>12</v>
      </c>
      <c r="B25" s="19" t="s">
        <v>39</v>
      </c>
      <c r="C25" s="31">
        <v>2.5</v>
      </c>
      <c r="D25" s="31">
        <f>$D$15*C25%</f>
        <v>38.96600000000001</v>
      </c>
    </row>
    <row r="26" spans="1:4" ht="15">
      <c r="A26" s="19" t="s">
        <v>13</v>
      </c>
      <c r="B26" s="19" t="s">
        <v>40</v>
      </c>
      <c r="C26" s="31">
        <v>3</v>
      </c>
      <c r="D26" s="31">
        <f aca="true" t="shared" si="0" ref="D26:D30">$D$15*C26%</f>
        <v>46.7592</v>
      </c>
    </row>
    <row r="27" spans="1:4" ht="15">
      <c r="A27" s="19" t="s">
        <v>14</v>
      </c>
      <c r="B27" s="19" t="s">
        <v>41</v>
      </c>
      <c r="C27" s="31">
        <v>1.5</v>
      </c>
      <c r="D27" s="31">
        <f t="shared" si="0"/>
        <v>23.3796</v>
      </c>
    </row>
    <row r="28" spans="1:6" ht="15">
      <c r="A28" s="19" t="s">
        <v>22</v>
      </c>
      <c r="B28" s="19" t="s">
        <v>42</v>
      </c>
      <c r="C28" s="31">
        <v>1</v>
      </c>
      <c r="D28" s="31">
        <f t="shared" si="0"/>
        <v>15.586400000000001</v>
      </c>
      <c r="F28" s="1">
        <f>+C21+C32+C55+C65</f>
        <v>82.44999999999999</v>
      </c>
    </row>
    <row r="29" spans="1:6" ht="15">
      <c r="A29" s="19" t="s">
        <v>23</v>
      </c>
      <c r="B29" s="19" t="s">
        <v>43</v>
      </c>
      <c r="C29" s="31">
        <v>0.6</v>
      </c>
      <c r="D29" s="31">
        <f t="shared" si="0"/>
        <v>9.351840000000001</v>
      </c>
      <c r="F29" s="1"/>
    </row>
    <row r="30" spans="1:4" ht="15">
      <c r="A30" s="19" t="s">
        <v>24</v>
      </c>
      <c r="B30" s="19" t="s">
        <v>44</v>
      </c>
      <c r="C30" s="31">
        <v>0.2</v>
      </c>
      <c r="D30" s="31">
        <f t="shared" si="0"/>
        <v>3.11728</v>
      </c>
    </row>
    <row r="31" spans="1:4" ht="15">
      <c r="A31" s="19" t="s">
        <v>37</v>
      </c>
      <c r="B31" s="19" t="s">
        <v>45</v>
      </c>
      <c r="C31" s="31">
        <v>8</v>
      </c>
      <c r="D31" s="31">
        <f>$D$15*C31%</f>
        <v>124.69120000000001</v>
      </c>
    </row>
    <row r="32" spans="1:4" ht="15">
      <c r="A32" s="94" t="s">
        <v>46</v>
      </c>
      <c r="B32" s="95"/>
      <c r="C32" s="35">
        <f>SUM(C24:C31)</f>
        <v>36.8</v>
      </c>
      <c r="D32" s="35">
        <f>SUM(D24:D31)</f>
        <v>573.5795200000001</v>
      </c>
    </row>
    <row r="33" ht="7.5" customHeight="1"/>
    <row r="34" spans="1:4" ht="15">
      <c r="A34" s="91" t="s">
        <v>47</v>
      </c>
      <c r="B34" s="91"/>
      <c r="C34" s="31" t="s">
        <v>7</v>
      </c>
      <c r="D34" s="31" t="s">
        <v>21</v>
      </c>
    </row>
    <row r="35" spans="1:4" ht="15">
      <c r="A35" s="19" t="s">
        <v>11</v>
      </c>
      <c r="B35" s="19" t="s">
        <v>48</v>
      </c>
      <c r="C35" s="31"/>
      <c r="D35" s="31"/>
    </row>
    <row r="36" spans="1:4" ht="15">
      <c r="A36" s="19" t="s">
        <v>12</v>
      </c>
      <c r="B36" s="19" t="s">
        <v>83</v>
      </c>
      <c r="C36" s="31"/>
      <c r="D36" s="31">
        <v>210.23</v>
      </c>
    </row>
    <row r="37" spans="1:4" ht="15">
      <c r="A37" s="19" t="s">
        <v>13</v>
      </c>
      <c r="B37" s="19" t="s">
        <v>104</v>
      </c>
      <c r="C37" s="31"/>
      <c r="D37" s="31"/>
    </row>
    <row r="38" spans="1:4" ht="15">
      <c r="A38" s="19" t="s">
        <v>14</v>
      </c>
      <c r="B38" s="19" t="s">
        <v>49</v>
      </c>
      <c r="C38" s="31"/>
      <c r="D38" s="31"/>
    </row>
    <row r="39" spans="1:4" ht="15">
      <c r="A39" s="19" t="s">
        <v>22</v>
      </c>
      <c r="B39" s="19" t="s">
        <v>50</v>
      </c>
      <c r="C39" s="31"/>
      <c r="D39" s="31"/>
    </row>
    <row r="40" spans="1:4" ht="15">
      <c r="A40" s="92" t="s">
        <v>51</v>
      </c>
      <c r="B40" s="92"/>
      <c r="C40" s="92"/>
      <c r="D40" s="35">
        <f>SUM(D36:D39)</f>
        <v>210.23</v>
      </c>
    </row>
    <row r="41" ht="7.5" customHeight="1"/>
    <row r="42" spans="1:4" ht="15">
      <c r="A42" s="96" t="s">
        <v>80</v>
      </c>
      <c r="B42" s="96"/>
      <c r="C42" s="96"/>
      <c r="D42" s="96"/>
    </row>
    <row r="43" spans="1:4" ht="15">
      <c r="A43" s="19" t="s">
        <v>52</v>
      </c>
      <c r="B43" s="88" t="s">
        <v>32</v>
      </c>
      <c r="C43" s="88"/>
      <c r="D43" s="31">
        <f>D21</f>
        <v>341.34216000000004</v>
      </c>
    </row>
    <row r="44" spans="1:4" ht="15">
      <c r="A44" s="19" t="s">
        <v>53</v>
      </c>
      <c r="B44" s="88" t="s">
        <v>36</v>
      </c>
      <c r="C44" s="88"/>
      <c r="D44" s="31">
        <f>D32</f>
        <v>573.5795200000001</v>
      </c>
    </row>
    <row r="45" spans="1:4" ht="15">
      <c r="A45" s="19" t="s">
        <v>54</v>
      </c>
      <c r="B45" s="88" t="s">
        <v>47</v>
      </c>
      <c r="C45" s="88"/>
      <c r="D45" s="31">
        <f>D40</f>
        <v>210.23</v>
      </c>
    </row>
    <row r="46" spans="1:4" ht="15">
      <c r="A46" s="89" t="s">
        <v>82</v>
      </c>
      <c r="B46" s="97"/>
      <c r="C46" s="90"/>
      <c r="D46" s="32">
        <f>SUM(D43:D45)</f>
        <v>1125.1516800000002</v>
      </c>
    </row>
    <row r="47" ht="6.75" customHeight="1"/>
    <row r="48" spans="1:4" ht="15">
      <c r="A48" s="85" t="s">
        <v>55</v>
      </c>
      <c r="B48" s="85"/>
      <c r="C48" s="85"/>
      <c r="D48" s="85"/>
    </row>
    <row r="49" spans="1:4" ht="15">
      <c r="A49" s="22" t="s">
        <v>11</v>
      </c>
      <c r="B49" s="22" t="s">
        <v>56</v>
      </c>
      <c r="C49" s="36">
        <v>2.18</v>
      </c>
      <c r="D49" s="33">
        <f aca="true" t="shared" si="1" ref="D49:D53">$D$15*C49%</f>
        <v>33.978352</v>
      </c>
    </row>
    <row r="50" spans="1:4" ht="15">
      <c r="A50" s="22" t="s">
        <v>12</v>
      </c>
      <c r="B50" s="22" t="s">
        <v>113</v>
      </c>
      <c r="C50" s="36">
        <v>0.35</v>
      </c>
      <c r="D50" s="33">
        <f t="shared" si="1"/>
        <v>5.45524</v>
      </c>
    </row>
    <row r="51" spans="1:4" ht="15">
      <c r="A51" s="22" t="s">
        <v>13</v>
      </c>
      <c r="B51" s="22" t="s">
        <v>114</v>
      </c>
      <c r="C51" s="36">
        <v>4</v>
      </c>
      <c r="D51" s="33">
        <f t="shared" si="1"/>
        <v>62.345600000000005</v>
      </c>
    </row>
    <row r="52" spans="1:4" ht="15">
      <c r="A52" s="22" t="s">
        <v>14</v>
      </c>
      <c r="B52" s="22" t="s">
        <v>57</v>
      </c>
      <c r="C52" s="36">
        <v>1.42</v>
      </c>
      <c r="D52" s="33">
        <f t="shared" si="1"/>
        <v>22.132688</v>
      </c>
    </row>
    <row r="53" spans="1:4" ht="15">
      <c r="A53" s="22" t="s">
        <v>22</v>
      </c>
      <c r="B53" s="22" t="s">
        <v>115</v>
      </c>
      <c r="C53" s="33">
        <v>10.52</v>
      </c>
      <c r="D53" s="33">
        <f t="shared" si="1"/>
        <v>163.968928</v>
      </c>
    </row>
    <row r="54" ht="4.9" customHeight="1"/>
    <row r="55" spans="1:4" ht="15">
      <c r="A55" s="83" t="s">
        <v>58</v>
      </c>
      <c r="B55" s="83"/>
      <c r="C55" s="32">
        <f>SUM(C49:C54)</f>
        <v>18.47</v>
      </c>
      <c r="D55" s="32">
        <f>SUM(D49:D54)</f>
        <v>287.880808</v>
      </c>
    </row>
    <row r="56" ht="7.5" customHeight="1"/>
    <row r="57" spans="1:4" ht="15">
      <c r="A57" s="85" t="s">
        <v>109</v>
      </c>
      <c r="B57" s="85"/>
      <c r="C57" s="85"/>
      <c r="D57" s="85"/>
    </row>
    <row r="58" spans="2:4" ht="15">
      <c r="B58" s="25" t="s">
        <v>59</v>
      </c>
      <c r="C58" s="33" t="s">
        <v>7</v>
      </c>
      <c r="D58" s="33" t="s">
        <v>21</v>
      </c>
    </row>
    <row r="59" spans="1:4" ht="15">
      <c r="A59" s="22" t="s">
        <v>11</v>
      </c>
      <c r="B59" s="22" t="s">
        <v>60</v>
      </c>
      <c r="C59" s="33">
        <v>0</v>
      </c>
      <c r="D59" s="33">
        <f aca="true" t="shared" si="2" ref="D59:D64">$D$15*C59%</f>
        <v>0</v>
      </c>
    </row>
    <row r="60" spans="1:4" ht="15">
      <c r="A60" s="22" t="s">
        <v>12</v>
      </c>
      <c r="B60" s="22" t="s">
        <v>61</v>
      </c>
      <c r="C60" s="36">
        <v>0.74</v>
      </c>
      <c r="D60" s="33">
        <f t="shared" si="2"/>
        <v>11.533936</v>
      </c>
    </row>
    <row r="61" spans="1:4" ht="15">
      <c r="A61" s="22" t="s">
        <v>13</v>
      </c>
      <c r="B61" s="22" t="s">
        <v>111</v>
      </c>
      <c r="C61" s="36">
        <v>0.8</v>
      </c>
      <c r="D61" s="33">
        <f t="shared" si="2"/>
        <v>12.46912</v>
      </c>
    </row>
    <row r="62" spans="1:4" ht="15">
      <c r="A62" s="22" t="s">
        <v>14</v>
      </c>
      <c r="B62" s="22" t="s">
        <v>62</v>
      </c>
      <c r="C62" s="36">
        <v>0.36</v>
      </c>
      <c r="D62" s="33">
        <f t="shared" si="2"/>
        <v>5.611104</v>
      </c>
    </row>
    <row r="63" spans="1:4" ht="15">
      <c r="A63" s="22" t="s">
        <v>22</v>
      </c>
      <c r="B63" s="22" t="s">
        <v>112</v>
      </c>
      <c r="C63" s="36">
        <v>3.38</v>
      </c>
      <c r="D63" s="33">
        <f t="shared" si="2"/>
        <v>52.682032</v>
      </c>
    </row>
    <row r="64" spans="1:4" ht="15">
      <c r="A64" s="22" t="s">
        <v>23</v>
      </c>
      <c r="B64" s="22" t="s">
        <v>31</v>
      </c>
      <c r="C64" s="33">
        <v>0</v>
      </c>
      <c r="D64" s="33">
        <f t="shared" si="2"/>
        <v>0</v>
      </c>
    </row>
    <row r="65" spans="1:4" ht="15">
      <c r="A65" s="98" t="s">
        <v>63</v>
      </c>
      <c r="B65" s="98"/>
      <c r="C65" s="37">
        <f>SUM(C59:C64)</f>
        <v>5.279999999999999</v>
      </c>
      <c r="D65" s="37">
        <f>SUM(D59:D64)</f>
        <v>82.296192</v>
      </c>
    </row>
    <row r="66" ht="6.75" customHeight="1"/>
    <row r="67" spans="2:4" ht="15">
      <c r="B67" s="25" t="s">
        <v>64</v>
      </c>
      <c r="C67" s="33" t="s">
        <v>7</v>
      </c>
      <c r="D67" s="33" t="s">
        <v>21</v>
      </c>
    </row>
    <row r="68" spans="1:4" ht="15">
      <c r="A68" s="22" t="s">
        <v>11</v>
      </c>
      <c r="B68" s="22" t="s">
        <v>65</v>
      </c>
      <c r="C68" s="33">
        <v>0</v>
      </c>
      <c r="D68" s="33">
        <v>0</v>
      </c>
    </row>
    <row r="69" spans="1:4" ht="15">
      <c r="A69" s="98" t="s">
        <v>66</v>
      </c>
      <c r="B69" s="98"/>
      <c r="C69" s="31">
        <v>0</v>
      </c>
      <c r="D69" s="31">
        <v>0</v>
      </c>
    </row>
    <row r="70" ht="8.25" customHeight="1"/>
    <row r="71" spans="1:4" ht="15">
      <c r="A71" s="96" t="s">
        <v>108</v>
      </c>
      <c r="B71" s="96"/>
      <c r="C71" s="96"/>
      <c r="D71" s="96"/>
    </row>
    <row r="72" spans="1:4" ht="15">
      <c r="A72" s="22" t="s">
        <v>67</v>
      </c>
      <c r="B72" s="99" t="s">
        <v>61</v>
      </c>
      <c r="C72" s="99"/>
      <c r="D72" s="33">
        <f>D65</f>
        <v>82.296192</v>
      </c>
    </row>
    <row r="73" spans="1:4" ht="15">
      <c r="A73" s="22" t="s">
        <v>68</v>
      </c>
      <c r="B73" s="99" t="s">
        <v>69</v>
      </c>
      <c r="C73" s="99"/>
      <c r="D73" s="33">
        <f>D69</f>
        <v>0</v>
      </c>
    </row>
    <row r="74" spans="1:4" ht="15">
      <c r="A74" s="100" t="s">
        <v>70</v>
      </c>
      <c r="B74" s="100"/>
      <c r="C74" s="100"/>
      <c r="D74" s="42">
        <f>SUM(D72:D73)</f>
        <v>82.296192</v>
      </c>
    </row>
    <row r="75" ht="7.5" customHeight="1"/>
    <row r="76" spans="1:4" ht="15">
      <c r="A76" s="83" t="s">
        <v>71</v>
      </c>
      <c r="B76" s="83"/>
      <c r="C76" s="83"/>
      <c r="D76" s="83"/>
    </row>
    <row r="77" spans="1:4" ht="15">
      <c r="A77" s="24"/>
      <c r="B77" s="24" t="s">
        <v>98</v>
      </c>
      <c r="C77" s="32"/>
      <c r="D77" s="32"/>
    </row>
    <row r="78" spans="1:4" ht="15">
      <c r="A78" s="20"/>
      <c r="B78" s="20" t="s">
        <v>72</v>
      </c>
      <c r="C78" s="31" t="s">
        <v>7</v>
      </c>
      <c r="D78" s="31" t="s">
        <v>21</v>
      </c>
    </row>
    <row r="79" spans="1:4" ht="15">
      <c r="A79" s="19" t="s">
        <v>11</v>
      </c>
      <c r="B79" s="73" t="s">
        <v>131</v>
      </c>
      <c r="C79" s="74">
        <v>0</v>
      </c>
      <c r="D79" s="75">
        <f>'8 - composicao  de preços'!H25</f>
        <v>8.094166666666666</v>
      </c>
    </row>
    <row r="80" spans="1:4" ht="15">
      <c r="A80" s="19" t="s">
        <v>12</v>
      </c>
      <c r="B80" s="73" t="s">
        <v>73</v>
      </c>
      <c r="C80" s="74">
        <v>0</v>
      </c>
      <c r="D80" s="75"/>
    </row>
    <row r="81" spans="1:4" ht="15">
      <c r="A81" s="19" t="s">
        <v>13</v>
      </c>
      <c r="B81" s="73" t="s">
        <v>97</v>
      </c>
      <c r="C81" s="74">
        <v>0</v>
      </c>
      <c r="D81" s="75">
        <f>'8 - composicao  de preços'!H26</f>
        <v>8.819166666666666</v>
      </c>
    </row>
    <row r="82" spans="1:4" ht="15">
      <c r="A82" s="19" t="s">
        <v>14</v>
      </c>
      <c r="B82" s="19" t="s">
        <v>31</v>
      </c>
      <c r="C82" s="31">
        <v>0</v>
      </c>
      <c r="D82" s="43" t="s">
        <v>92</v>
      </c>
    </row>
    <row r="83" spans="1:4" ht="15">
      <c r="A83" s="83" t="s">
        <v>74</v>
      </c>
      <c r="B83" s="83"/>
      <c r="C83" s="32"/>
      <c r="D83" s="40">
        <f>SUM(D79:D82)</f>
        <v>16.913333333333334</v>
      </c>
    </row>
    <row r="84" spans="1:4" ht="15">
      <c r="A84" s="84" t="s">
        <v>77</v>
      </c>
      <c r="B84" s="84"/>
      <c r="C84" s="84"/>
      <c r="D84" s="44">
        <f>D83+D74+D55+D46+D15</f>
        <v>3070.882013333334</v>
      </c>
    </row>
    <row r="85" ht="6.75" customHeight="1"/>
    <row r="86" spans="1:4" ht="15">
      <c r="A86" s="85" t="s">
        <v>105</v>
      </c>
      <c r="B86" s="85"/>
      <c r="C86" s="85"/>
      <c r="D86" s="85"/>
    </row>
    <row r="87" spans="1:5" ht="15">
      <c r="A87" s="23"/>
      <c r="B87" s="23"/>
      <c r="C87" s="33" t="s">
        <v>7</v>
      </c>
      <c r="D87" s="33" t="s">
        <v>21</v>
      </c>
      <c r="E87" s="1"/>
    </row>
    <row r="88" spans="1:4" ht="15">
      <c r="A88" s="26" t="s">
        <v>11</v>
      </c>
      <c r="B88" s="26" t="s">
        <v>84</v>
      </c>
      <c r="C88" s="38">
        <v>0.0467</v>
      </c>
      <c r="D88" s="31">
        <f>D84*C88</f>
        <v>143.41019002266668</v>
      </c>
    </row>
    <row r="89" spans="1:4" ht="15">
      <c r="A89" s="26" t="s">
        <v>12</v>
      </c>
      <c r="B89" s="26" t="s">
        <v>85</v>
      </c>
      <c r="C89" s="38">
        <v>0.0078</v>
      </c>
      <c r="D89" s="31">
        <f>D84*C89</f>
        <v>23.952879704000004</v>
      </c>
    </row>
    <row r="90" spans="1:4" ht="15">
      <c r="A90" s="26" t="s">
        <v>13</v>
      </c>
      <c r="B90" s="26" t="s">
        <v>86</v>
      </c>
      <c r="C90" s="38">
        <v>0.0097</v>
      </c>
      <c r="D90" s="31">
        <f>D84*C90</f>
        <v>29.78755552933334</v>
      </c>
    </row>
    <row r="91" spans="1:4" ht="15">
      <c r="A91" s="26"/>
      <c r="B91" s="26" t="s">
        <v>87</v>
      </c>
      <c r="C91" s="38">
        <v>0.0121</v>
      </c>
      <c r="D91" s="31">
        <f>D84*C91</f>
        <v>37.15767236133334</v>
      </c>
    </row>
    <row r="92" spans="1:4" ht="15">
      <c r="A92" s="26"/>
      <c r="B92" s="26" t="s">
        <v>88</v>
      </c>
      <c r="C92" s="38">
        <f>'8 - composicao  de preços'!G33</f>
        <v>0.0825</v>
      </c>
      <c r="D92" s="31">
        <f>D84*C92</f>
        <v>253.34776610000006</v>
      </c>
    </row>
    <row r="93" spans="1:4" ht="15">
      <c r="A93" s="26"/>
      <c r="B93" s="26" t="s">
        <v>89</v>
      </c>
      <c r="C93" s="38">
        <v>0.0365</v>
      </c>
      <c r="D93" s="31">
        <f>D84*C93</f>
        <v>112.08719348666668</v>
      </c>
    </row>
    <row r="94" spans="1:4" ht="15">
      <c r="A94" s="26" t="s">
        <v>75</v>
      </c>
      <c r="B94" s="26" t="s">
        <v>90</v>
      </c>
      <c r="C94" s="38">
        <v>0.05</v>
      </c>
      <c r="D94" s="31">
        <f>D84*C94</f>
        <v>153.5441006666667</v>
      </c>
    </row>
    <row r="95" spans="1:4" ht="25.5">
      <c r="A95" s="26" t="s">
        <v>76</v>
      </c>
      <c r="B95" s="27" t="s">
        <v>91</v>
      </c>
      <c r="C95" s="38">
        <v>0</v>
      </c>
      <c r="D95" s="31">
        <f>D84*C95</f>
        <v>0</v>
      </c>
    </row>
    <row r="96" spans="1:4" ht="15">
      <c r="A96" s="102" t="s">
        <v>79</v>
      </c>
      <c r="B96" s="102"/>
      <c r="C96" s="39">
        <f>SUM(C88:C95)</f>
        <v>0.24530000000000002</v>
      </c>
      <c r="D96" s="40">
        <f>SUM(D88:D95)</f>
        <v>753.2873578706668</v>
      </c>
    </row>
    <row r="97" ht="8.25" customHeight="1">
      <c r="D97" s="45"/>
    </row>
    <row r="98" spans="1:4" ht="15">
      <c r="A98" s="103" t="s">
        <v>127</v>
      </c>
      <c r="B98" s="103"/>
      <c r="C98" s="103"/>
      <c r="D98" s="46" t="s">
        <v>21</v>
      </c>
    </row>
    <row r="99" spans="1:6" ht="15">
      <c r="A99" s="104" t="s">
        <v>78</v>
      </c>
      <c r="B99" s="105"/>
      <c r="C99" s="106"/>
      <c r="D99" s="46">
        <f>D96+D84</f>
        <v>3824.1693712040005</v>
      </c>
      <c r="F99" s="1"/>
    </row>
    <row r="100" ht="15">
      <c r="F100" s="1"/>
    </row>
    <row r="102" spans="1:4" ht="15">
      <c r="A102" s="93" t="s">
        <v>142</v>
      </c>
      <c r="B102" s="93"/>
      <c r="C102" s="93"/>
      <c r="D102" s="93"/>
    </row>
    <row r="103" spans="1:4" ht="15">
      <c r="A103" s="101" t="s">
        <v>102</v>
      </c>
      <c r="B103" s="101"/>
      <c r="C103" s="101"/>
      <c r="D103" s="101"/>
    </row>
    <row r="104" spans="1:4" ht="15">
      <c r="A104" s="93" t="s">
        <v>94</v>
      </c>
      <c r="B104" s="93"/>
      <c r="C104" s="93"/>
      <c r="D104" s="93"/>
    </row>
    <row r="105" ht="15">
      <c r="B105" s="28"/>
    </row>
  </sheetData>
  <mergeCells count="38">
    <mergeCell ref="A103:D103"/>
    <mergeCell ref="A104:D104"/>
    <mergeCell ref="A84:C84"/>
    <mergeCell ref="A86:D86"/>
    <mergeCell ref="A96:B96"/>
    <mergeCell ref="A98:C98"/>
    <mergeCell ref="A99:C99"/>
    <mergeCell ref="A102:D102"/>
    <mergeCell ref="A83:B83"/>
    <mergeCell ref="A46:C46"/>
    <mergeCell ref="A48:D48"/>
    <mergeCell ref="A55:B55"/>
    <mergeCell ref="A57:D57"/>
    <mergeCell ref="A65:B65"/>
    <mergeCell ref="A69:B69"/>
    <mergeCell ref="A71:D71"/>
    <mergeCell ref="B72:C72"/>
    <mergeCell ref="B73:C73"/>
    <mergeCell ref="A74:C74"/>
    <mergeCell ref="A76:D76"/>
    <mergeCell ref="B45:C45"/>
    <mergeCell ref="B15:C15"/>
    <mergeCell ref="A17:D17"/>
    <mergeCell ref="A18:B18"/>
    <mergeCell ref="A21:B21"/>
    <mergeCell ref="A23:B23"/>
    <mergeCell ref="A32:B32"/>
    <mergeCell ref="A34:B34"/>
    <mergeCell ref="A40:C40"/>
    <mergeCell ref="A42:D42"/>
    <mergeCell ref="B43:C43"/>
    <mergeCell ref="B44:C44"/>
    <mergeCell ref="A6:D6"/>
    <mergeCell ref="A1:D1"/>
    <mergeCell ref="A2:D2"/>
    <mergeCell ref="C3:D3"/>
    <mergeCell ref="C4:D4"/>
    <mergeCell ref="C5:D5"/>
  </mergeCells>
  <printOptions/>
  <pageMargins left="0.5118110236220472" right="0.5118110236220472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2912-A6DF-43CD-84B3-E704BD0BA3A3}">
  <dimension ref="A1:F105"/>
  <sheetViews>
    <sheetView zoomScale="130" zoomScaleNormal="130" workbookViewId="0" topLeftCell="A1">
      <selection activeCell="A1" sqref="A1:D1"/>
    </sheetView>
  </sheetViews>
  <sheetFormatPr defaultColWidth="9.140625" defaultRowHeight="15"/>
  <cols>
    <col min="1" max="1" width="3.7109375" style="22" bestFit="1" customWidth="1"/>
    <col min="2" max="2" width="66.421875" style="22" bestFit="1" customWidth="1"/>
    <col min="3" max="3" width="8.8515625" style="33" customWidth="1"/>
    <col min="4" max="4" width="12.140625" style="33" customWidth="1"/>
    <col min="5" max="5" width="9.57421875" style="0" bestFit="1" customWidth="1"/>
    <col min="6" max="6" width="9.57421875" style="0" hidden="1" customWidth="1"/>
  </cols>
  <sheetData>
    <row r="1" spans="1:4" ht="15">
      <c r="A1" s="84" t="s">
        <v>144</v>
      </c>
      <c r="B1" s="84"/>
      <c r="C1" s="84"/>
      <c r="D1" s="84"/>
    </row>
    <row r="2" spans="1:4" ht="15">
      <c r="A2" s="85" t="s">
        <v>16</v>
      </c>
      <c r="B2" s="85"/>
      <c r="C2" s="85"/>
      <c r="D2" s="85"/>
    </row>
    <row r="3" spans="1:4" ht="15">
      <c r="A3" s="19" t="s">
        <v>11</v>
      </c>
      <c r="B3" s="19" t="s">
        <v>15</v>
      </c>
      <c r="C3" s="86">
        <v>45243</v>
      </c>
      <c r="D3" s="86"/>
    </row>
    <row r="4" spans="1:4" ht="15">
      <c r="A4" s="19" t="s">
        <v>12</v>
      </c>
      <c r="B4" s="19" t="s">
        <v>17</v>
      </c>
      <c r="C4" s="87" t="s">
        <v>103</v>
      </c>
      <c r="D4" s="87"/>
    </row>
    <row r="5" spans="1:4" ht="15">
      <c r="A5" s="19" t="s">
        <v>13</v>
      </c>
      <c r="B5" s="19" t="s">
        <v>18</v>
      </c>
      <c r="C5" s="87">
        <v>12</v>
      </c>
      <c r="D5" s="87"/>
    </row>
    <row r="6" spans="1:4" ht="15">
      <c r="A6" s="83" t="s">
        <v>19</v>
      </c>
      <c r="B6" s="83"/>
      <c r="C6" s="83"/>
      <c r="D6" s="83"/>
    </row>
    <row r="7" spans="1:4" ht="15">
      <c r="A7" s="19"/>
      <c r="B7" s="19" t="s">
        <v>20</v>
      </c>
      <c r="C7" s="31" t="s">
        <v>7</v>
      </c>
      <c r="D7" s="31" t="s">
        <v>21</v>
      </c>
    </row>
    <row r="8" spans="1:4" ht="15">
      <c r="A8" s="19" t="s">
        <v>11</v>
      </c>
      <c r="B8" s="19" t="s">
        <v>25</v>
      </c>
      <c r="C8" s="31">
        <v>100</v>
      </c>
      <c r="D8" s="41">
        <v>1361.26</v>
      </c>
    </row>
    <row r="9" spans="1:4" ht="15">
      <c r="A9" s="19" t="s">
        <v>12</v>
      </c>
      <c r="B9" s="19" t="s">
        <v>26</v>
      </c>
      <c r="C9" s="31"/>
      <c r="D9" s="31"/>
    </row>
    <row r="10" spans="1:4" ht="15">
      <c r="A10" s="19" t="s">
        <v>13</v>
      </c>
      <c r="B10" s="19" t="s">
        <v>27</v>
      </c>
      <c r="C10" s="31">
        <v>20</v>
      </c>
      <c r="D10" s="31">
        <f>D8*C10%</f>
        <v>272.252</v>
      </c>
    </row>
    <row r="11" spans="1:4" ht="15">
      <c r="A11" s="19" t="s">
        <v>14</v>
      </c>
      <c r="B11" s="19" t="s">
        <v>28</v>
      </c>
      <c r="C11" s="31"/>
      <c r="D11" s="31"/>
    </row>
    <row r="12" spans="1:4" ht="15">
      <c r="A12" s="19" t="s">
        <v>22</v>
      </c>
      <c r="B12" s="19" t="s">
        <v>29</v>
      </c>
      <c r="C12" s="31"/>
      <c r="D12" s="31"/>
    </row>
    <row r="13" spans="1:4" ht="15">
      <c r="A13" s="19" t="s">
        <v>23</v>
      </c>
      <c r="B13" s="19" t="s">
        <v>30</v>
      </c>
      <c r="C13" s="31"/>
      <c r="D13" s="31"/>
    </row>
    <row r="14" spans="1:4" ht="15">
      <c r="A14" s="19" t="s">
        <v>24</v>
      </c>
      <c r="B14" s="19" t="s">
        <v>31</v>
      </c>
      <c r="C14" s="31"/>
      <c r="D14" s="31"/>
    </row>
    <row r="15" spans="1:4" ht="15">
      <c r="A15" s="21"/>
      <c r="B15" s="89" t="s">
        <v>81</v>
      </c>
      <c r="C15" s="90"/>
      <c r="D15" s="35">
        <f>SUM(D8:D14)</f>
        <v>1633.512</v>
      </c>
    </row>
    <row r="16" ht="8.25" customHeight="1">
      <c r="F16" s="1"/>
    </row>
    <row r="17" spans="1:4" ht="15">
      <c r="A17" s="83" t="s">
        <v>110</v>
      </c>
      <c r="B17" s="83"/>
      <c r="C17" s="83"/>
      <c r="D17" s="83"/>
    </row>
    <row r="18" spans="1:4" ht="15">
      <c r="A18" s="91" t="s">
        <v>32</v>
      </c>
      <c r="B18" s="91"/>
      <c r="C18" s="31" t="s">
        <v>7</v>
      </c>
      <c r="D18" s="31" t="s">
        <v>21</v>
      </c>
    </row>
    <row r="19" spans="1:4" ht="15">
      <c r="A19" s="19" t="s">
        <v>11</v>
      </c>
      <c r="B19" s="19" t="s">
        <v>33</v>
      </c>
      <c r="C19" s="41">
        <v>9.3</v>
      </c>
      <c r="D19" s="31">
        <f>$D$15*C19%</f>
        <v>151.916616</v>
      </c>
    </row>
    <row r="20" spans="1:4" ht="15">
      <c r="A20" s="19" t="s">
        <v>12</v>
      </c>
      <c r="B20" s="19" t="s">
        <v>34</v>
      </c>
      <c r="C20" s="41">
        <v>12.6</v>
      </c>
      <c r="D20" s="31">
        <f>$D$15*C20%</f>
        <v>205.822512</v>
      </c>
    </row>
    <row r="21" spans="1:4" ht="15">
      <c r="A21" s="92" t="s">
        <v>35</v>
      </c>
      <c r="B21" s="92"/>
      <c r="C21" s="34">
        <f>+C19+C20</f>
        <v>21.9</v>
      </c>
      <c r="D21" s="35">
        <f>SUM(D19:D20)</f>
        <v>357.739128</v>
      </c>
    </row>
    <row r="22" ht="7.5" customHeight="1"/>
    <row r="23" spans="1:4" ht="15">
      <c r="A23" s="93" t="s">
        <v>36</v>
      </c>
      <c r="B23" s="93"/>
      <c r="C23" s="33" t="s">
        <v>7</v>
      </c>
      <c r="D23" s="33" t="s">
        <v>21</v>
      </c>
    </row>
    <row r="24" spans="1:4" ht="15">
      <c r="A24" s="19" t="s">
        <v>11</v>
      </c>
      <c r="B24" s="19" t="s">
        <v>38</v>
      </c>
      <c r="C24" s="31">
        <v>20</v>
      </c>
      <c r="D24" s="31">
        <f>$D$15*C24%</f>
        <v>326.7024</v>
      </c>
    </row>
    <row r="25" spans="1:4" ht="15">
      <c r="A25" s="19" t="s">
        <v>12</v>
      </c>
      <c r="B25" s="19" t="s">
        <v>39</v>
      </c>
      <c r="C25" s="31">
        <v>2.5</v>
      </c>
      <c r="D25" s="31">
        <f>$D$15*C25%</f>
        <v>40.8378</v>
      </c>
    </row>
    <row r="26" spans="1:4" ht="15">
      <c r="A26" s="19" t="s">
        <v>13</v>
      </c>
      <c r="B26" s="19" t="s">
        <v>40</v>
      </c>
      <c r="C26" s="31">
        <v>3</v>
      </c>
      <c r="D26" s="31">
        <f aca="true" t="shared" si="0" ref="D26:D30">$D$15*C26%</f>
        <v>49.005359999999996</v>
      </c>
    </row>
    <row r="27" spans="1:4" ht="15">
      <c r="A27" s="19" t="s">
        <v>14</v>
      </c>
      <c r="B27" s="19" t="s">
        <v>41</v>
      </c>
      <c r="C27" s="31">
        <v>1.5</v>
      </c>
      <c r="D27" s="31">
        <f t="shared" si="0"/>
        <v>24.502679999999998</v>
      </c>
    </row>
    <row r="28" spans="1:6" ht="15">
      <c r="A28" s="19" t="s">
        <v>22</v>
      </c>
      <c r="B28" s="19" t="s">
        <v>42</v>
      </c>
      <c r="C28" s="31">
        <v>1</v>
      </c>
      <c r="D28" s="31">
        <f t="shared" si="0"/>
        <v>16.33512</v>
      </c>
      <c r="F28" s="1">
        <f>+C21+C32+C55+C65</f>
        <v>82.44999999999999</v>
      </c>
    </row>
    <row r="29" spans="1:6" ht="15">
      <c r="A29" s="19" t="s">
        <v>23</v>
      </c>
      <c r="B29" s="19" t="s">
        <v>43</v>
      </c>
      <c r="C29" s="31">
        <v>0.6</v>
      </c>
      <c r="D29" s="31">
        <f t="shared" si="0"/>
        <v>9.801072</v>
      </c>
      <c r="F29" s="1"/>
    </row>
    <row r="30" spans="1:4" ht="15">
      <c r="A30" s="19" t="s">
        <v>24</v>
      </c>
      <c r="B30" s="19" t="s">
        <v>44</v>
      </c>
      <c r="C30" s="31">
        <v>0.2</v>
      </c>
      <c r="D30" s="31">
        <f t="shared" si="0"/>
        <v>3.267024</v>
      </c>
    </row>
    <row r="31" spans="1:4" ht="15">
      <c r="A31" s="19" t="s">
        <v>37</v>
      </c>
      <c r="B31" s="19" t="s">
        <v>45</v>
      </c>
      <c r="C31" s="31">
        <v>8</v>
      </c>
      <c r="D31" s="31">
        <f>$D$15*C31%</f>
        <v>130.68096</v>
      </c>
    </row>
    <row r="32" spans="1:4" ht="15">
      <c r="A32" s="94" t="s">
        <v>46</v>
      </c>
      <c r="B32" s="95"/>
      <c r="C32" s="35">
        <f>SUM(C24:C31)</f>
        <v>36.8</v>
      </c>
      <c r="D32" s="35">
        <f>SUM(D24:D31)</f>
        <v>601.132416</v>
      </c>
    </row>
    <row r="33" ht="7.5" customHeight="1"/>
    <row r="34" spans="1:4" ht="15">
      <c r="A34" s="91" t="s">
        <v>47</v>
      </c>
      <c r="B34" s="91"/>
      <c r="C34" s="31" t="s">
        <v>7</v>
      </c>
      <c r="D34" s="31" t="s">
        <v>21</v>
      </c>
    </row>
    <row r="35" spans="1:4" ht="15">
      <c r="A35" s="19" t="s">
        <v>11</v>
      </c>
      <c r="B35" s="19" t="s">
        <v>48</v>
      </c>
      <c r="C35" s="31"/>
      <c r="D35" s="31"/>
    </row>
    <row r="36" spans="1:4" ht="15">
      <c r="A36" s="19" t="s">
        <v>12</v>
      </c>
      <c r="B36" s="19" t="s">
        <v>83</v>
      </c>
      <c r="C36" s="31"/>
      <c r="D36" s="31">
        <v>210.23</v>
      </c>
    </row>
    <row r="37" spans="1:4" ht="15">
      <c r="A37" s="19" t="s">
        <v>13</v>
      </c>
      <c r="B37" s="19" t="s">
        <v>104</v>
      </c>
      <c r="C37" s="31"/>
      <c r="D37" s="31"/>
    </row>
    <row r="38" spans="1:4" ht="15">
      <c r="A38" s="19" t="s">
        <v>14</v>
      </c>
      <c r="B38" s="19" t="s">
        <v>49</v>
      </c>
      <c r="C38" s="31"/>
      <c r="D38" s="31"/>
    </row>
    <row r="39" spans="1:4" ht="15">
      <c r="A39" s="19" t="s">
        <v>22</v>
      </c>
      <c r="B39" s="19" t="s">
        <v>50</v>
      </c>
      <c r="C39" s="31"/>
      <c r="D39" s="31"/>
    </row>
    <row r="40" spans="1:4" ht="15">
      <c r="A40" s="92" t="s">
        <v>51</v>
      </c>
      <c r="B40" s="92"/>
      <c r="C40" s="92"/>
      <c r="D40" s="35">
        <f>SUM(D36:D39)</f>
        <v>210.23</v>
      </c>
    </row>
    <row r="41" ht="7.5" customHeight="1"/>
    <row r="42" spans="1:4" ht="15">
      <c r="A42" s="96" t="s">
        <v>80</v>
      </c>
      <c r="B42" s="96"/>
      <c r="C42" s="96"/>
      <c r="D42" s="96"/>
    </row>
    <row r="43" spans="1:4" ht="15">
      <c r="A43" s="19" t="s">
        <v>52</v>
      </c>
      <c r="B43" s="88" t="s">
        <v>32</v>
      </c>
      <c r="C43" s="88"/>
      <c r="D43" s="31">
        <f>D21</f>
        <v>357.739128</v>
      </c>
    </row>
    <row r="44" spans="1:4" ht="15">
      <c r="A44" s="19" t="s">
        <v>53</v>
      </c>
      <c r="B44" s="88" t="s">
        <v>36</v>
      </c>
      <c r="C44" s="88"/>
      <c r="D44" s="31">
        <f>D32</f>
        <v>601.132416</v>
      </c>
    </row>
    <row r="45" spans="1:4" ht="15">
      <c r="A45" s="19" t="s">
        <v>54</v>
      </c>
      <c r="B45" s="88" t="s">
        <v>47</v>
      </c>
      <c r="C45" s="88"/>
      <c r="D45" s="31">
        <f>D40</f>
        <v>210.23</v>
      </c>
    </row>
    <row r="46" spans="1:4" ht="15">
      <c r="A46" s="89" t="s">
        <v>82</v>
      </c>
      <c r="B46" s="97"/>
      <c r="C46" s="90"/>
      <c r="D46" s="32">
        <f>SUM(D43:D45)</f>
        <v>1169.101544</v>
      </c>
    </row>
    <row r="47" ht="6.75" customHeight="1"/>
    <row r="48" spans="1:4" ht="15">
      <c r="A48" s="85" t="s">
        <v>55</v>
      </c>
      <c r="B48" s="85"/>
      <c r="C48" s="85"/>
      <c r="D48" s="85"/>
    </row>
    <row r="49" spans="1:4" ht="15">
      <c r="A49" s="22" t="s">
        <v>11</v>
      </c>
      <c r="B49" s="22" t="s">
        <v>56</v>
      </c>
      <c r="C49" s="36">
        <v>2.18</v>
      </c>
      <c r="D49" s="33">
        <f aca="true" t="shared" si="1" ref="D49:D53">$D$15*C49%</f>
        <v>35.6105616</v>
      </c>
    </row>
    <row r="50" spans="1:4" ht="15">
      <c r="A50" s="22" t="s">
        <v>12</v>
      </c>
      <c r="B50" s="22" t="s">
        <v>113</v>
      </c>
      <c r="C50" s="36">
        <v>0.35</v>
      </c>
      <c r="D50" s="33">
        <f t="shared" si="1"/>
        <v>5.717292</v>
      </c>
    </row>
    <row r="51" spans="1:4" ht="15">
      <c r="A51" s="22" t="s">
        <v>13</v>
      </c>
      <c r="B51" s="22" t="s">
        <v>114</v>
      </c>
      <c r="C51" s="36">
        <v>4</v>
      </c>
      <c r="D51" s="33">
        <f t="shared" si="1"/>
        <v>65.34048</v>
      </c>
    </row>
    <row r="52" spans="1:4" ht="15">
      <c r="A52" s="22" t="s">
        <v>14</v>
      </c>
      <c r="B52" s="22" t="s">
        <v>57</v>
      </c>
      <c r="C52" s="36">
        <v>1.42</v>
      </c>
      <c r="D52" s="33">
        <f t="shared" si="1"/>
        <v>23.195870399999997</v>
      </c>
    </row>
    <row r="53" spans="1:4" ht="15">
      <c r="A53" s="22" t="s">
        <v>22</v>
      </c>
      <c r="B53" s="22" t="s">
        <v>115</v>
      </c>
      <c r="C53" s="33">
        <v>10.52</v>
      </c>
      <c r="D53" s="33">
        <f t="shared" si="1"/>
        <v>171.8454624</v>
      </c>
    </row>
    <row r="54" ht="4.9" customHeight="1"/>
    <row r="55" spans="1:4" ht="15">
      <c r="A55" s="83" t="s">
        <v>58</v>
      </c>
      <c r="B55" s="83"/>
      <c r="C55" s="32">
        <f>SUM(C49:C54)</f>
        <v>18.47</v>
      </c>
      <c r="D55" s="32">
        <f>SUM(D49:D54)</f>
        <v>301.7096664</v>
      </c>
    </row>
    <row r="56" ht="7.5" customHeight="1"/>
    <row r="57" spans="1:4" ht="15">
      <c r="A57" s="85" t="s">
        <v>109</v>
      </c>
      <c r="B57" s="85"/>
      <c r="C57" s="85"/>
      <c r="D57" s="85"/>
    </row>
    <row r="58" spans="2:4" ht="15">
      <c r="B58" s="25" t="s">
        <v>59</v>
      </c>
      <c r="C58" s="33" t="s">
        <v>7</v>
      </c>
      <c r="D58" s="33" t="s">
        <v>21</v>
      </c>
    </row>
    <row r="59" spans="1:4" ht="15">
      <c r="A59" s="22" t="s">
        <v>11</v>
      </c>
      <c r="B59" s="22" t="s">
        <v>60</v>
      </c>
      <c r="C59" s="33">
        <v>0</v>
      </c>
      <c r="D59" s="33">
        <f aca="true" t="shared" si="2" ref="D59:D64">$D$15*C59%</f>
        <v>0</v>
      </c>
    </row>
    <row r="60" spans="1:4" ht="15">
      <c r="A60" s="22" t="s">
        <v>12</v>
      </c>
      <c r="B60" s="22" t="s">
        <v>61</v>
      </c>
      <c r="C60" s="36">
        <v>0.74</v>
      </c>
      <c r="D60" s="33">
        <f t="shared" si="2"/>
        <v>12.0879888</v>
      </c>
    </row>
    <row r="61" spans="1:4" ht="15">
      <c r="A61" s="22" t="s">
        <v>13</v>
      </c>
      <c r="B61" s="22" t="s">
        <v>111</v>
      </c>
      <c r="C61" s="36">
        <v>0.8</v>
      </c>
      <c r="D61" s="33">
        <f t="shared" si="2"/>
        <v>13.068096</v>
      </c>
    </row>
    <row r="62" spans="1:4" ht="15">
      <c r="A62" s="22" t="s">
        <v>14</v>
      </c>
      <c r="B62" s="22" t="s">
        <v>62</v>
      </c>
      <c r="C62" s="36">
        <v>0.36</v>
      </c>
      <c r="D62" s="33">
        <f t="shared" si="2"/>
        <v>5.8806432</v>
      </c>
    </row>
    <row r="63" spans="1:4" ht="15">
      <c r="A63" s="22" t="s">
        <v>22</v>
      </c>
      <c r="B63" s="22" t="s">
        <v>112</v>
      </c>
      <c r="C63" s="36">
        <v>3.38</v>
      </c>
      <c r="D63" s="33">
        <f t="shared" si="2"/>
        <v>55.21270559999999</v>
      </c>
    </row>
    <row r="64" spans="1:4" ht="15">
      <c r="A64" s="22" t="s">
        <v>23</v>
      </c>
      <c r="B64" s="22" t="s">
        <v>31</v>
      </c>
      <c r="C64" s="33">
        <v>0</v>
      </c>
      <c r="D64" s="33">
        <f t="shared" si="2"/>
        <v>0</v>
      </c>
    </row>
    <row r="65" spans="1:4" ht="15">
      <c r="A65" s="98" t="s">
        <v>63</v>
      </c>
      <c r="B65" s="98"/>
      <c r="C65" s="37">
        <f>SUM(C59:C64)</f>
        <v>5.279999999999999</v>
      </c>
      <c r="D65" s="37">
        <f>SUM(D59:D64)</f>
        <v>86.2494336</v>
      </c>
    </row>
    <row r="66" ht="6.75" customHeight="1"/>
    <row r="67" spans="2:4" ht="15">
      <c r="B67" s="25" t="s">
        <v>64</v>
      </c>
      <c r="C67" s="33" t="s">
        <v>7</v>
      </c>
      <c r="D67" s="33" t="s">
        <v>21</v>
      </c>
    </row>
    <row r="68" spans="1:4" ht="15">
      <c r="A68" s="22" t="s">
        <v>11</v>
      </c>
      <c r="B68" s="22" t="s">
        <v>65</v>
      </c>
      <c r="C68" s="33">
        <v>0</v>
      </c>
      <c r="D68" s="33">
        <v>0</v>
      </c>
    </row>
    <row r="69" spans="1:4" ht="15">
      <c r="A69" s="98" t="s">
        <v>66</v>
      </c>
      <c r="B69" s="98"/>
      <c r="C69" s="31">
        <v>0</v>
      </c>
      <c r="D69" s="31">
        <v>0</v>
      </c>
    </row>
    <row r="70" ht="8.25" customHeight="1"/>
    <row r="71" spans="1:4" ht="15">
      <c r="A71" s="96" t="s">
        <v>108</v>
      </c>
      <c r="B71" s="96"/>
      <c r="C71" s="96"/>
      <c r="D71" s="96"/>
    </row>
    <row r="72" spans="1:4" ht="15">
      <c r="A72" s="22" t="s">
        <v>67</v>
      </c>
      <c r="B72" s="99" t="s">
        <v>61</v>
      </c>
      <c r="C72" s="99"/>
      <c r="D72" s="33">
        <f>D65</f>
        <v>86.2494336</v>
      </c>
    </row>
    <row r="73" spans="1:4" ht="15">
      <c r="A73" s="22" t="s">
        <v>68</v>
      </c>
      <c r="B73" s="99" t="s">
        <v>69</v>
      </c>
      <c r="C73" s="99"/>
      <c r="D73" s="33">
        <f>D69</f>
        <v>0</v>
      </c>
    </row>
    <row r="74" spans="1:4" ht="15">
      <c r="A74" s="100" t="s">
        <v>70</v>
      </c>
      <c r="B74" s="100"/>
      <c r="C74" s="100"/>
      <c r="D74" s="42">
        <f>SUM(D72:D73)</f>
        <v>86.2494336</v>
      </c>
    </row>
    <row r="75" ht="7.5" customHeight="1"/>
    <row r="76" spans="1:4" ht="15">
      <c r="A76" s="83" t="s">
        <v>71</v>
      </c>
      <c r="B76" s="83"/>
      <c r="C76" s="83"/>
      <c r="D76" s="83"/>
    </row>
    <row r="77" spans="1:4" ht="15">
      <c r="A77" s="24"/>
      <c r="B77" s="24" t="s">
        <v>98</v>
      </c>
      <c r="C77" s="32"/>
      <c r="D77" s="32"/>
    </row>
    <row r="78" spans="1:4" ht="15">
      <c r="A78" s="20"/>
      <c r="B78" s="20" t="s">
        <v>72</v>
      </c>
      <c r="C78" s="31" t="s">
        <v>7</v>
      </c>
      <c r="D78" s="31" t="s">
        <v>21</v>
      </c>
    </row>
    <row r="79" spans="1:4" ht="15">
      <c r="A79" s="19" t="s">
        <v>11</v>
      </c>
      <c r="B79" s="19" t="s">
        <v>130</v>
      </c>
      <c r="C79" s="41">
        <v>0</v>
      </c>
      <c r="D79" s="72">
        <f>'8 - composicao  de preços'!H21</f>
        <v>8.094166666666666</v>
      </c>
    </row>
    <row r="80" spans="1:4" ht="15">
      <c r="A80" s="19" t="s">
        <v>12</v>
      </c>
      <c r="B80" s="19" t="s">
        <v>73</v>
      </c>
      <c r="C80" s="41">
        <v>0</v>
      </c>
      <c r="D80" s="72">
        <v>0</v>
      </c>
    </row>
    <row r="81" spans="1:4" ht="15">
      <c r="A81" s="19" t="s">
        <v>13</v>
      </c>
      <c r="B81" s="19" t="s">
        <v>97</v>
      </c>
      <c r="C81" s="41">
        <v>0</v>
      </c>
      <c r="D81" s="72">
        <f>'8 - composicao  de preços'!H22</f>
        <v>18.88416666666667</v>
      </c>
    </row>
    <row r="82" spans="1:4" ht="15">
      <c r="A82" s="19" t="s">
        <v>14</v>
      </c>
      <c r="B82" s="19" t="s">
        <v>31</v>
      </c>
      <c r="C82" s="31">
        <v>0</v>
      </c>
      <c r="D82" s="43" t="s">
        <v>92</v>
      </c>
    </row>
    <row r="83" spans="1:4" ht="15">
      <c r="A83" s="83" t="s">
        <v>74</v>
      </c>
      <c r="B83" s="83"/>
      <c r="C83" s="32"/>
      <c r="D83" s="40">
        <f>SUM(D79:D82)</f>
        <v>26.978333333333335</v>
      </c>
    </row>
    <row r="84" spans="1:4" ht="15">
      <c r="A84" s="84" t="s">
        <v>77</v>
      </c>
      <c r="B84" s="84"/>
      <c r="C84" s="84"/>
      <c r="D84" s="44">
        <f>D83+D74+D55+D46+D15</f>
        <v>3217.5509773333333</v>
      </c>
    </row>
    <row r="85" ht="6.75" customHeight="1"/>
    <row r="86" spans="1:4" ht="15">
      <c r="A86" s="85" t="s">
        <v>105</v>
      </c>
      <c r="B86" s="85"/>
      <c r="C86" s="85"/>
      <c r="D86" s="85"/>
    </row>
    <row r="87" spans="1:5" ht="15">
      <c r="A87" s="23"/>
      <c r="B87" s="23"/>
      <c r="C87" s="33" t="s">
        <v>7</v>
      </c>
      <c r="D87" s="33" t="s">
        <v>21</v>
      </c>
      <c r="E87" s="1"/>
    </row>
    <row r="88" spans="1:4" ht="15">
      <c r="A88" s="26" t="s">
        <v>11</v>
      </c>
      <c r="B88" s="26" t="s">
        <v>84</v>
      </c>
      <c r="C88" s="38">
        <v>0.0467</v>
      </c>
      <c r="D88" s="31">
        <f>D84*C88</f>
        <v>150.25963064146666</v>
      </c>
    </row>
    <row r="89" spans="1:4" ht="15">
      <c r="A89" s="26" t="s">
        <v>12</v>
      </c>
      <c r="B89" s="26" t="s">
        <v>85</v>
      </c>
      <c r="C89" s="38">
        <v>0.0078</v>
      </c>
      <c r="D89" s="31">
        <f>D84*C89</f>
        <v>25.0968976232</v>
      </c>
    </row>
    <row r="90" spans="1:4" ht="15">
      <c r="A90" s="26" t="s">
        <v>13</v>
      </c>
      <c r="B90" s="26" t="s">
        <v>86</v>
      </c>
      <c r="C90" s="38">
        <v>0.0097</v>
      </c>
      <c r="D90" s="31">
        <f>D84*C90</f>
        <v>31.210244480133333</v>
      </c>
    </row>
    <row r="91" spans="1:4" ht="15">
      <c r="A91" s="26"/>
      <c r="B91" s="26" t="s">
        <v>87</v>
      </c>
      <c r="C91" s="38">
        <v>0.0121</v>
      </c>
      <c r="D91" s="31">
        <f>D84*C91</f>
        <v>38.93236682573333</v>
      </c>
    </row>
    <row r="92" spans="1:4" ht="15">
      <c r="A92" s="26"/>
      <c r="B92" s="26" t="s">
        <v>88</v>
      </c>
      <c r="C92" s="38">
        <f>'8 - composicao  de preços'!G33</f>
        <v>0.0825</v>
      </c>
      <c r="D92" s="31">
        <f>D84*C92</f>
        <v>265.44795563</v>
      </c>
    </row>
    <row r="93" spans="1:4" ht="15">
      <c r="A93" s="26"/>
      <c r="B93" s="26" t="s">
        <v>89</v>
      </c>
      <c r="C93" s="38">
        <v>0.0365</v>
      </c>
      <c r="D93" s="31">
        <f>D84*C93</f>
        <v>117.44061067266666</v>
      </c>
    </row>
    <row r="94" spans="1:4" ht="15">
      <c r="A94" s="26" t="s">
        <v>75</v>
      </c>
      <c r="B94" s="26" t="s">
        <v>90</v>
      </c>
      <c r="C94" s="38">
        <v>0.05</v>
      </c>
      <c r="D94" s="31">
        <f>D84*C94</f>
        <v>160.87754886666667</v>
      </c>
    </row>
    <row r="95" spans="1:4" ht="25.5">
      <c r="A95" s="26" t="s">
        <v>76</v>
      </c>
      <c r="B95" s="27" t="s">
        <v>91</v>
      </c>
      <c r="C95" s="38">
        <v>0</v>
      </c>
      <c r="D95" s="31">
        <f>D84*C95</f>
        <v>0</v>
      </c>
    </row>
    <row r="96" spans="1:4" ht="15">
      <c r="A96" s="102" t="s">
        <v>79</v>
      </c>
      <c r="B96" s="102"/>
      <c r="C96" s="39">
        <f>SUM(C88:C95)</f>
        <v>0.24530000000000002</v>
      </c>
      <c r="D96" s="40">
        <f>SUM(D88:D95)</f>
        <v>789.2652547398667</v>
      </c>
    </row>
    <row r="97" spans="1:4" ht="18" customHeight="1">
      <c r="A97" s="103" t="s">
        <v>125</v>
      </c>
      <c r="B97" s="103"/>
      <c r="C97" s="103"/>
      <c r="D97" s="45"/>
    </row>
    <row r="98" ht="15">
      <c r="D98" s="46" t="s">
        <v>21</v>
      </c>
    </row>
    <row r="99" spans="1:6" ht="15">
      <c r="A99" s="104" t="s">
        <v>78</v>
      </c>
      <c r="B99" s="105"/>
      <c r="C99" s="106"/>
      <c r="D99" s="46">
        <f>D96+D84</f>
        <v>4006.8162320732</v>
      </c>
      <c r="F99" s="1"/>
    </row>
    <row r="100" ht="15">
      <c r="F100" s="1"/>
    </row>
    <row r="102" spans="1:4" ht="15">
      <c r="A102" s="93" t="s">
        <v>142</v>
      </c>
      <c r="B102" s="93"/>
      <c r="C102" s="93"/>
      <c r="D102" s="93"/>
    </row>
    <row r="103" spans="1:4" ht="15">
      <c r="A103" s="101" t="s">
        <v>102</v>
      </c>
      <c r="B103" s="101"/>
      <c r="C103" s="101"/>
      <c r="D103" s="101"/>
    </row>
    <row r="104" spans="1:4" ht="15">
      <c r="A104" s="93" t="s">
        <v>94</v>
      </c>
      <c r="B104" s="93"/>
      <c r="C104" s="93"/>
      <c r="D104" s="93"/>
    </row>
    <row r="105" ht="15">
      <c r="B105" s="28"/>
    </row>
  </sheetData>
  <mergeCells count="38">
    <mergeCell ref="A103:D103"/>
    <mergeCell ref="A104:D104"/>
    <mergeCell ref="A84:C84"/>
    <mergeCell ref="A86:D86"/>
    <mergeCell ref="A96:B96"/>
    <mergeCell ref="A97:C97"/>
    <mergeCell ref="A99:C99"/>
    <mergeCell ref="A102:D102"/>
    <mergeCell ref="A83:B83"/>
    <mergeCell ref="A46:C46"/>
    <mergeCell ref="A48:D48"/>
    <mergeCell ref="A55:B55"/>
    <mergeCell ref="A57:D57"/>
    <mergeCell ref="A65:B65"/>
    <mergeCell ref="A69:B69"/>
    <mergeCell ref="A71:D71"/>
    <mergeCell ref="B72:C72"/>
    <mergeCell ref="B73:C73"/>
    <mergeCell ref="A74:C74"/>
    <mergeCell ref="A76:D76"/>
    <mergeCell ref="B45:C45"/>
    <mergeCell ref="B15:C15"/>
    <mergeCell ref="A17:D17"/>
    <mergeCell ref="A18:B18"/>
    <mergeCell ref="A21:B21"/>
    <mergeCell ref="A23:B23"/>
    <mergeCell ref="A32:B32"/>
    <mergeCell ref="A34:B34"/>
    <mergeCell ref="A40:C40"/>
    <mergeCell ref="A42:D42"/>
    <mergeCell ref="B43:C43"/>
    <mergeCell ref="B44:C44"/>
    <mergeCell ref="A6:D6"/>
    <mergeCell ref="A1:D1"/>
    <mergeCell ref="A2:D2"/>
    <mergeCell ref="C3:D3"/>
    <mergeCell ref="C4:D4"/>
    <mergeCell ref="C5:D5"/>
  </mergeCells>
  <printOptions/>
  <pageMargins left="0.5118110236220472" right="0.5118110236220472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CC7C-98DE-4DCE-BA57-84D0C8ABB159}">
  <dimension ref="A1:F105"/>
  <sheetViews>
    <sheetView zoomScale="130" zoomScaleNormal="130" workbookViewId="0" topLeftCell="A93">
      <selection activeCell="A102" sqref="A102:D102"/>
    </sheetView>
  </sheetViews>
  <sheetFormatPr defaultColWidth="9.140625" defaultRowHeight="15"/>
  <cols>
    <col min="1" max="1" width="3.7109375" style="22" bestFit="1" customWidth="1"/>
    <col min="2" max="2" width="66.421875" style="22" bestFit="1" customWidth="1"/>
    <col min="3" max="3" width="8.8515625" style="33" customWidth="1"/>
    <col min="4" max="4" width="12.140625" style="33" customWidth="1"/>
    <col min="5" max="5" width="9.57421875" style="0" bestFit="1" customWidth="1"/>
    <col min="6" max="6" width="9.57421875" style="0" hidden="1" customWidth="1"/>
  </cols>
  <sheetData>
    <row r="1" spans="1:4" ht="15">
      <c r="A1" s="84" t="s">
        <v>119</v>
      </c>
      <c r="B1" s="84"/>
      <c r="C1" s="84"/>
      <c r="D1" s="84"/>
    </row>
    <row r="2" spans="1:4" ht="15">
      <c r="A2" s="85" t="s">
        <v>16</v>
      </c>
      <c r="B2" s="85"/>
      <c r="C2" s="85"/>
      <c r="D2" s="85"/>
    </row>
    <row r="3" spans="1:4" ht="15">
      <c r="A3" s="19" t="s">
        <v>11</v>
      </c>
      <c r="B3" s="19" t="s">
        <v>15</v>
      </c>
      <c r="C3" s="86">
        <v>45243</v>
      </c>
      <c r="D3" s="86"/>
    </row>
    <row r="4" spans="1:4" ht="15">
      <c r="A4" s="19" t="s">
        <v>12</v>
      </c>
      <c r="B4" s="19" t="s">
        <v>17</v>
      </c>
      <c r="C4" s="87" t="s">
        <v>103</v>
      </c>
      <c r="D4" s="87"/>
    </row>
    <row r="5" spans="1:4" ht="15">
      <c r="A5" s="19" t="s">
        <v>13</v>
      </c>
      <c r="B5" s="19" t="s">
        <v>18</v>
      </c>
      <c r="C5" s="87">
        <v>12</v>
      </c>
      <c r="D5" s="87"/>
    </row>
    <row r="6" spans="1:4" ht="15">
      <c r="A6" s="83" t="s">
        <v>19</v>
      </c>
      <c r="B6" s="83"/>
      <c r="C6" s="83"/>
      <c r="D6" s="83"/>
    </row>
    <row r="7" spans="1:4" ht="15">
      <c r="A7" s="19"/>
      <c r="B7" s="19" t="s">
        <v>20</v>
      </c>
      <c r="C7" s="31" t="s">
        <v>7</v>
      </c>
      <c r="D7" s="31" t="s">
        <v>21</v>
      </c>
    </row>
    <row r="8" spans="1:4" ht="15">
      <c r="A8" s="19" t="s">
        <v>11</v>
      </c>
      <c r="B8" s="19" t="s">
        <v>25</v>
      </c>
      <c r="C8" s="31">
        <v>100</v>
      </c>
      <c r="D8" s="41">
        <v>1558.64</v>
      </c>
    </row>
    <row r="9" spans="1:4" ht="15">
      <c r="A9" s="19" t="s">
        <v>12</v>
      </c>
      <c r="B9" s="19" t="s">
        <v>26</v>
      </c>
      <c r="C9" s="31"/>
      <c r="D9" s="31"/>
    </row>
    <row r="10" spans="1:4" ht="15">
      <c r="A10" s="19" t="s">
        <v>13</v>
      </c>
      <c r="B10" s="19" t="s">
        <v>27</v>
      </c>
      <c r="C10" s="41"/>
      <c r="D10" s="41">
        <v>0</v>
      </c>
    </row>
    <row r="11" spans="1:4" ht="15">
      <c r="A11" s="19" t="s">
        <v>14</v>
      </c>
      <c r="B11" s="19" t="s">
        <v>28</v>
      </c>
      <c r="C11" s="31"/>
      <c r="D11" s="31"/>
    </row>
    <row r="12" spans="1:4" ht="15">
      <c r="A12" s="19" t="s">
        <v>22</v>
      </c>
      <c r="B12" s="19" t="s">
        <v>29</v>
      </c>
      <c r="C12" s="31"/>
      <c r="D12" s="31"/>
    </row>
    <row r="13" spans="1:4" ht="15">
      <c r="A13" s="19" t="s">
        <v>23</v>
      </c>
      <c r="B13" s="19" t="s">
        <v>30</v>
      </c>
      <c r="C13" s="31"/>
      <c r="D13" s="31"/>
    </row>
    <row r="14" spans="1:4" ht="15">
      <c r="A14" s="19" t="s">
        <v>24</v>
      </c>
      <c r="B14" s="19" t="s">
        <v>31</v>
      </c>
      <c r="C14" s="31"/>
      <c r="D14" s="31"/>
    </row>
    <row r="15" spans="1:4" ht="15">
      <c r="A15" s="21"/>
      <c r="B15" s="89" t="s">
        <v>81</v>
      </c>
      <c r="C15" s="90"/>
      <c r="D15" s="35">
        <f>SUM(D8:D14)</f>
        <v>1558.64</v>
      </c>
    </row>
    <row r="16" ht="8.25" customHeight="1">
      <c r="F16" s="1"/>
    </row>
    <row r="17" spans="1:4" ht="15">
      <c r="A17" s="83" t="s">
        <v>110</v>
      </c>
      <c r="B17" s="83"/>
      <c r="C17" s="83"/>
      <c r="D17" s="83"/>
    </row>
    <row r="18" spans="1:4" ht="15">
      <c r="A18" s="91" t="s">
        <v>32</v>
      </c>
      <c r="B18" s="91"/>
      <c r="C18" s="31" t="s">
        <v>7</v>
      </c>
      <c r="D18" s="31" t="s">
        <v>21</v>
      </c>
    </row>
    <row r="19" spans="1:4" ht="15">
      <c r="A19" s="19" t="s">
        <v>11</v>
      </c>
      <c r="B19" s="19" t="s">
        <v>33</v>
      </c>
      <c r="C19" s="41">
        <v>9.3</v>
      </c>
      <c r="D19" s="31">
        <f>$D$15*C19%</f>
        <v>144.95352000000003</v>
      </c>
    </row>
    <row r="20" spans="1:4" ht="15">
      <c r="A20" s="19" t="s">
        <v>12</v>
      </c>
      <c r="B20" s="19" t="s">
        <v>34</v>
      </c>
      <c r="C20" s="41">
        <v>12.6</v>
      </c>
      <c r="D20" s="31">
        <f>$D$15*C20%</f>
        <v>196.38864</v>
      </c>
    </row>
    <row r="21" spans="1:4" ht="15">
      <c r="A21" s="92" t="s">
        <v>35</v>
      </c>
      <c r="B21" s="92"/>
      <c r="C21" s="34">
        <f>+C19+C20</f>
        <v>21.9</v>
      </c>
      <c r="D21" s="35">
        <f>SUM(D19:D20)</f>
        <v>341.34216000000004</v>
      </c>
    </row>
    <row r="22" ht="7.5" customHeight="1"/>
    <row r="23" spans="1:4" ht="15">
      <c r="A23" s="93" t="s">
        <v>36</v>
      </c>
      <c r="B23" s="93"/>
      <c r="C23" s="33" t="s">
        <v>7</v>
      </c>
      <c r="D23" s="33" t="s">
        <v>21</v>
      </c>
    </row>
    <row r="24" spans="1:4" ht="15">
      <c r="A24" s="19" t="s">
        <v>11</v>
      </c>
      <c r="B24" s="19" t="s">
        <v>38</v>
      </c>
      <c r="C24" s="31">
        <v>20</v>
      </c>
      <c r="D24" s="31">
        <f>$D$15*C24%</f>
        <v>311.72800000000007</v>
      </c>
    </row>
    <row r="25" spans="1:4" ht="15">
      <c r="A25" s="19" t="s">
        <v>12</v>
      </c>
      <c r="B25" s="19" t="s">
        <v>39</v>
      </c>
      <c r="C25" s="31">
        <v>2.5</v>
      </c>
      <c r="D25" s="31">
        <f>$D$15*C25%</f>
        <v>38.96600000000001</v>
      </c>
    </row>
    <row r="26" spans="1:4" ht="15">
      <c r="A26" s="19" t="s">
        <v>13</v>
      </c>
      <c r="B26" s="19" t="s">
        <v>40</v>
      </c>
      <c r="C26" s="31">
        <v>3</v>
      </c>
      <c r="D26" s="31">
        <f aca="true" t="shared" si="0" ref="D26:D30">$D$15*C26%</f>
        <v>46.7592</v>
      </c>
    </row>
    <row r="27" spans="1:4" ht="15">
      <c r="A27" s="19" t="s">
        <v>14</v>
      </c>
      <c r="B27" s="19" t="s">
        <v>41</v>
      </c>
      <c r="C27" s="31">
        <v>1.5</v>
      </c>
      <c r="D27" s="31">
        <f t="shared" si="0"/>
        <v>23.3796</v>
      </c>
    </row>
    <row r="28" spans="1:6" ht="15">
      <c r="A28" s="19" t="s">
        <v>22</v>
      </c>
      <c r="B28" s="19" t="s">
        <v>42</v>
      </c>
      <c r="C28" s="31">
        <v>1</v>
      </c>
      <c r="D28" s="31">
        <f t="shared" si="0"/>
        <v>15.586400000000001</v>
      </c>
      <c r="F28" s="1">
        <f>+C21+C32+C55+C65</f>
        <v>82.44999999999999</v>
      </c>
    </row>
    <row r="29" spans="1:6" ht="15">
      <c r="A29" s="19" t="s">
        <v>23</v>
      </c>
      <c r="B29" s="19" t="s">
        <v>43</v>
      </c>
      <c r="C29" s="31">
        <v>0.6</v>
      </c>
      <c r="D29" s="31">
        <f t="shared" si="0"/>
        <v>9.351840000000001</v>
      </c>
      <c r="F29" s="1"/>
    </row>
    <row r="30" spans="1:4" ht="15">
      <c r="A30" s="19" t="s">
        <v>24</v>
      </c>
      <c r="B30" s="19" t="s">
        <v>44</v>
      </c>
      <c r="C30" s="31">
        <v>0.2</v>
      </c>
      <c r="D30" s="31">
        <f t="shared" si="0"/>
        <v>3.11728</v>
      </c>
    </row>
    <row r="31" spans="1:4" ht="15">
      <c r="A31" s="19" t="s">
        <v>37</v>
      </c>
      <c r="B31" s="19" t="s">
        <v>45</v>
      </c>
      <c r="C31" s="31">
        <v>8</v>
      </c>
      <c r="D31" s="31">
        <f>$D$15*C31%</f>
        <v>124.69120000000001</v>
      </c>
    </row>
    <row r="32" spans="1:4" ht="15">
      <c r="A32" s="94" t="s">
        <v>46</v>
      </c>
      <c r="B32" s="95"/>
      <c r="C32" s="35">
        <f>SUM(C24:C31)</f>
        <v>36.8</v>
      </c>
      <c r="D32" s="35">
        <f>SUM(D24:D31)</f>
        <v>573.5795200000001</v>
      </c>
    </row>
    <row r="33" ht="7.5" customHeight="1"/>
    <row r="34" spans="1:4" ht="15">
      <c r="A34" s="91" t="s">
        <v>47</v>
      </c>
      <c r="B34" s="91"/>
      <c r="C34" s="31" t="s">
        <v>7</v>
      </c>
      <c r="D34" s="31" t="s">
        <v>21</v>
      </c>
    </row>
    <row r="35" spans="1:4" ht="15">
      <c r="A35" s="19" t="s">
        <v>11</v>
      </c>
      <c r="B35" s="19" t="s">
        <v>48</v>
      </c>
      <c r="C35" s="31"/>
      <c r="D35" s="31"/>
    </row>
    <row r="36" spans="1:4" ht="15">
      <c r="A36" s="19" t="s">
        <v>12</v>
      </c>
      <c r="B36" s="19" t="s">
        <v>83</v>
      </c>
      <c r="C36" s="31"/>
      <c r="D36" s="31">
        <v>210.23</v>
      </c>
    </row>
    <row r="37" spans="1:4" ht="15">
      <c r="A37" s="19" t="s">
        <v>13</v>
      </c>
      <c r="B37" s="19" t="s">
        <v>104</v>
      </c>
      <c r="C37" s="31"/>
      <c r="D37" s="31"/>
    </row>
    <row r="38" spans="1:4" ht="15">
      <c r="A38" s="19" t="s">
        <v>14</v>
      </c>
      <c r="B38" s="19" t="s">
        <v>49</v>
      </c>
      <c r="C38" s="31"/>
      <c r="D38" s="31"/>
    </row>
    <row r="39" spans="1:4" ht="15">
      <c r="A39" s="19" t="s">
        <v>22</v>
      </c>
      <c r="B39" s="19" t="s">
        <v>50</v>
      </c>
      <c r="C39" s="31"/>
      <c r="D39" s="31"/>
    </row>
    <row r="40" spans="1:4" ht="15">
      <c r="A40" s="92" t="s">
        <v>51</v>
      </c>
      <c r="B40" s="92"/>
      <c r="C40" s="92"/>
      <c r="D40" s="35">
        <f>SUM(D36:D39)</f>
        <v>210.23</v>
      </c>
    </row>
    <row r="41" ht="7.5" customHeight="1"/>
    <row r="42" spans="1:4" ht="15">
      <c r="A42" s="96" t="s">
        <v>80</v>
      </c>
      <c r="B42" s="96"/>
      <c r="C42" s="96"/>
      <c r="D42" s="96"/>
    </row>
    <row r="43" spans="1:4" ht="15">
      <c r="A43" s="19" t="s">
        <v>52</v>
      </c>
      <c r="B43" s="88" t="s">
        <v>32</v>
      </c>
      <c r="C43" s="88"/>
      <c r="D43" s="31">
        <f>D21</f>
        <v>341.34216000000004</v>
      </c>
    </row>
    <row r="44" spans="1:4" ht="15">
      <c r="A44" s="19" t="s">
        <v>53</v>
      </c>
      <c r="B44" s="88" t="s">
        <v>36</v>
      </c>
      <c r="C44" s="88"/>
      <c r="D44" s="31">
        <f>D32</f>
        <v>573.5795200000001</v>
      </c>
    </row>
    <row r="45" spans="1:4" ht="15">
      <c r="A45" s="19" t="s">
        <v>54</v>
      </c>
      <c r="B45" s="88" t="s">
        <v>47</v>
      </c>
      <c r="C45" s="88"/>
      <c r="D45" s="31">
        <f>D40</f>
        <v>210.23</v>
      </c>
    </row>
    <row r="46" spans="1:4" ht="15">
      <c r="A46" s="89" t="s">
        <v>82</v>
      </c>
      <c r="B46" s="97"/>
      <c r="C46" s="90"/>
      <c r="D46" s="32">
        <f>SUM(D43:D45)</f>
        <v>1125.1516800000002</v>
      </c>
    </row>
    <row r="47" ht="6.75" customHeight="1"/>
    <row r="48" spans="1:4" ht="15">
      <c r="A48" s="85" t="s">
        <v>55</v>
      </c>
      <c r="B48" s="85"/>
      <c r="C48" s="85"/>
      <c r="D48" s="85"/>
    </row>
    <row r="49" spans="1:4" ht="15">
      <c r="A49" s="22" t="s">
        <v>11</v>
      </c>
      <c r="B49" s="22" t="s">
        <v>56</v>
      </c>
      <c r="C49" s="36">
        <v>2.18</v>
      </c>
      <c r="D49" s="33">
        <f aca="true" t="shared" si="1" ref="D49:D53">$D$15*C49%</f>
        <v>33.978352</v>
      </c>
    </row>
    <row r="50" spans="1:4" ht="15">
      <c r="A50" s="22" t="s">
        <v>12</v>
      </c>
      <c r="B50" s="22" t="s">
        <v>113</v>
      </c>
      <c r="C50" s="36">
        <v>0.35</v>
      </c>
      <c r="D50" s="33">
        <f t="shared" si="1"/>
        <v>5.45524</v>
      </c>
    </row>
    <row r="51" spans="1:4" ht="15">
      <c r="A51" s="22" t="s">
        <v>13</v>
      </c>
      <c r="B51" s="22" t="s">
        <v>114</v>
      </c>
      <c r="C51" s="36">
        <v>4</v>
      </c>
      <c r="D51" s="33">
        <f t="shared" si="1"/>
        <v>62.345600000000005</v>
      </c>
    </row>
    <row r="52" spans="1:4" ht="15">
      <c r="A52" s="22" t="s">
        <v>14</v>
      </c>
      <c r="B52" s="22" t="s">
        <v>57</v>
      </c>
      <c r="C52" s="36">
        <v>1.42</v>
      </c>
      <c r="D52" s="33">
        <f t="shared" si="1"/>
        <v>22.132688</v>
      </c>
    </row>
    <row r="53" spans="1:4" ht="15">
      <c r="A53" s="22" t="s">
        <v>22</v>
      </c>
      <c r="B53" s="22" t="s">
        <v>115</v>
      </c>
      <c r="C53" s="33">
        <v>10.52</v>
      </c>
      <c r="D53" s="33">
        <f t="shared" si="1"/>
        <v>163.968928</v>
      </c>
    </row>
    <row r="54" ht="4.9" customHeight="1"/>
    <row r="55" spans="1:4" ht="15">
      <c r="A55" s="83" t="s">
        <v>58</v>
      </c>
      <c r="B55" s="83"/>
      <c r="C55" s="32">
        <f>SUM(C49:C54)</f>
        <v>18.47</v>
      </c>
      <c r="D55" s="32">
        <f>SUM(D49:D54)</f>
        <v>287.880808</v>
      </c>
    </row>
    <row r="56" ht="7.5" customHeight="1"/>
    <row r="57" spans="1:4" ht="15">
      <c r="A57" s="85" t="s">
        <v>109</v>
      </c>
      <c r="B57" s="85"/>
      <c r="C57" s="85"/>
      <c r="D57" s="85"/>
    </row>
    <row r="58" spans="2:4" ht="15">
      <c r="B58" s="25" t="s">
        <v>59</v>
      </c>
      <c r="C58" s="33" t="s">
        <v>7</v>
      </c>
      <c r="D58" s="33" t="s">
        <v>21</v>
      </c>
    </row>
    <row r="59" spans="1:4" ht="15">
      <c r="A59" s="22" t="s">
        <v>11</v>
      </c>
      <c r="B59" s="22" t="s">
        <v>60</v>
      </c>
      <c r="C59" s="33">
        <v>0</v>
      </c>
      <c r="D59" s="33">
        <f aca="true" t="shared" si="2" ref="D59:D64">$D$15*C59%</f>
        <v>0</v>
      </c>
    </row>
    <row r="60" spans="1:4" ht="15">
      <c r="A60" s="22" t="s">
        <v>12</v>
      </c>
      <c r="B60" s="22" t="s">
        <v>61</v>
      </c>
      <c r="C60" s="36">
        <v>0.74</v>
      </c>
      <c r="D60" s="33">
        <f t="shared" si="2"/>
        <v>11.533936</v>
      </c>
    </row>
    <row r="61" spans="1:4" ht="15">
      <c r="A61" s="22" t="s">
        <v>13</v>
      </c>
      <c r="B61" s="22" t="s">
        <v>111</v>
      </c>
      <c r="C61" s="36">
        <v>0.8</v>
      </c>
      <c r="D61" s="33">
        <f t="shared" si="2"/>
        <v>12.46912</v>
      </c>
    </row>
    <row r="62" spans="1:4" ht="15">
      <c r="A62" s="22" t="s">
        <v>14</v>
      </c>
      <c r="B62" s="22" t="s">
        <v>62</v>
      </c>
      <c r="C62" s="36">
        <v>0.36</v>
      </c>
      <c r="D62" s="33">
        <f t="shared" si="2"/>
        <v>5.611104</v>
      </c>
    </row>
    <row r="63" spans="1:4" ht="15">
      <c r="A63" s="22" t="s">
        <v>22</v>
      </c>
      <c r="B63" s="22" t="s">
        <v>112</v>
      </c>
      <c r="C63" s="36">
        <v>3.38</v>
      </c>
      <c r="D63" s="33">
        <f t="shared" si="2"/>
        <v>52.682032</v>
      </c>
    </row>
    <row r="64" spans="1:4" ht="15">
      <c r="A64" s="22" t="s">
        <v>23</v>
      </c>
      <c r="B64" s="22" t="s">
        <v>31</v>
      </c>
      <c r="C64" s="33">
        <v>0</v>
      </c>
      <c r="D64" s="33">
        <f t="shared" si="2"/>
        <v>0</v>
      </c>
    </row>
    <row r="65" spans="1:4" ht="15">
      <c r="A65" s="98" t="s">
        <v>63</v>
      </c>
      <c r="B65" s="98"/>
      <c r="C65" s="37">
        <f>SUM(C59:C64)</f>
        <v>5.279999999999999</v>
      </c>
      <c r="D65" s="37">
        <f>SUM(D59:D64)</f>
        <v>82.296192</v>
      </c>
    </row>
    <row r="66" ht="6.75" customHeight="1"/>
    <row r="67" spans="2:4" ht="15">
      <c r="B67" s="25" t="s">
        <v>64</v>
      </c>
      <c r="C67" s="33" t="s">
        <v>7</v>
      </c>
      <c r="D67" s="33" t="s">
        <v>21</v>
      </c>
    </row>
    <row r="68" spans="1:4" ht="15">
      <c r="A68" s="22" t="s">
        <v>11</v>
      </c>
      <c r="B68" s="22" t="s">
        <v>65</v>
      </c>
      <c r="C68" s="33">
        <v>0</v>
      </c>
      <c r="D68" s="33">
        <v>0</v>
      </c>
    </row>
    <row r="69" spans="1:4" ht="15">
      <c r="A69" s="98" t="s">
        <v>66</v>
      </c>
      <c r="B69" s="98"/>
      <c r="C69" s="31">
        <v>0</v>
      </c>
      <c r="D69" s="31">
        <v>0</v>
      </c>
    </row>
    <row r="70" ht="8.25" customHeight="1"/>
    <row r="71" spans="1:4" ht="15">
      <c r="A71" s="96" t="s">
        <v>108</v>
      </c>
      <c r="B71" s="96"/>
      <c r="C71" s="96"/>
      <c r="D71" s="96"/>
    </row>
    <row r="72" spans="1:4" ht="15">
      <c r="A72" s="22" t="s">
        <v>67</v>
      </c>
      <c r="B72" s="99" t="s">
        <v>61</v>
      </c>
      <c r="C72" s="99"/>
      <c r="D72" s="33">
        <f>D65</f>
        <v>82.296192</v>
      </c>
    </row>
    <row r="73" spans="1:4" ht="15">
      <c r="A73" s="22" t="s">
        <v>68</v>
      </c>
      <c r="B73" s="99" t="s">
        <v>69</v>
      </c>
      <c r="C73" s="99"/>
      <c r="D73" s="33">
        <f>D69</f>
        <v>0</v>
      </c>
    </row>
    <row r="74" spans="1:4" ht="15">
      <c r="A74" s="100" t="s">
        <v>70</v>
      </c>
      <c r="B74" s="100"/>
      <c r="C74" s="100"/>
      <c r="D74" s="42">
        <f>SUM(D72:D73)</f>
        <v>82.296192</v>
      </c>
    </row>
    <row r="75" ht="7.5" customHeight="1"/>
    <row r="76" spans="1:4" ht="15">
      <c r="A76" s="83" t="s">
        <v>71</v>
      </c>
      <c r="B76" s="83"/>
      <c r="C76" s="83"/>
      <c r="D76" s="83"/>
    </row>
    <row r="77" spans="1:4" ht="15">
      <c r="A77" s="24"/>
      <c r="B77" s="24" t="s">
        <v>98</v>
      </c>
      <c r="C77" s="32"/>
      <c r="D77" s="32"/>
    </row>
    <row r="78" spans="1:4" ht="15">
      <c r="A78" s="20"/>
      <c r="B78" s="20" t="s">
        <v>72</v>
      </c>
      <c r="C78" s="31" t="s">
        <v>7</v>
      </c>
      <c r="D78" s="31" t="s">
        <v>21</v>
      </c>
    </row>
    <row r="79" spans="1:4" ht="15">
      <c r="A79" s="19" t="s">
        <v>11</v>
      </c>
      <c r="B79" s="19" t="s">
        <v>131</v>
      </c>
      <c r="C79" s="41">
        <v>0</v>
      </c>
      <c r="D79" s="72">
        <f>'8 - composicao  de preços'!H17</f>
        <v>8.3575</v>
      </c>
    </row>
    <row r="80" spans="1:4" ht="15">
      <c r="A80" s="19" t="s">
        <v>12</v>
      </c>
      <c r="B80" s="19" t="s">
        <v>73</v>
      </c>
      <c r="C80" s="41">
        <v>0</v>
      </c>
      <c r="D80" s="72">
        <v>0</v>
      </c>
    </row>
    <row r="81" spans="1:4" ht="15">
      <c r="A81" s="19" t="s">
        <v>13</v>
      </c>
      <c r="B81" s="19" t="s">
        <v>97</v>
      </c>
      <c r="C81" s="41">
        <v>0</v>
      </c>
      <c r="D81" s="72">
        <f>'8 - composicao  de preços'!H18</f>
        <v>15.966666666666667</v>
      </c>
    </row>
    <row r="82" spans="1:4" ht="15">
      <c r="A82" s="19" t="s">
        <v>14</v>
      </c>
      <c r="B82" s="19" t="s">
        <v>31</v>
      </c>
      <c r="C82" s="31">
        <v>0</v>
      </c>
      <c r="D82" s="43" t="s">
        <v>92</v>
      </c>
    </row>
    <row r="83" spans="1:4" ht="15">
      <c r="A83" s="83" t="s">
        <v>74</v>
      </c>
      <c r="B83" s="83"/>
      <c r="C83" s="32"/>
      <c r="D83" s="40">
        <f>SUM(D79:D82)</f>
        <v>24.324166666666667</v>
      </c>
    </row>
    <row r="84" spans="1:4" ht="15">
      <c r="A84" s="84" t="s">
        <v>77</v>
      </c>
      <c r="B84" s="84"/>
      <c r="C84" s="84"/>
      <c r="D84" s="44">
        <f>D83+D74+D55+D46+D15</f>
        <v>3078.292846666667</v>
      </c>
    </row>
    <row r="86" spans="1:4" ht="15">
      <c r="A86" s="85" t="s">
        <v>105</v>
      </c>
      <c r="B86" s="85"/>
      <c r="C86" s="85"/>
      <c r="D86" s="85"/>
    </row>
    <row r="87" spans="1:5" ht="15">
      <c r="A87" s="23"/>
      <c r="B87" s="23"/>
      <c r="C87" s="33" t="s">
        <v>7</v>
      </c>
      <c r="D87" s="33" t="s">
        <v>21</v>
      </c>
      <c r="E87" s="1"/>
    </row>
    <row r="88" spans="1:4" ht="15">
      <c r="A88" s="26" t="s">
        <v>11</v>
      </c>
      <c r="B88" s="26" t="s">
        <v>84</v>
      </c>
      <c r="C88" s="38">
        <v>0.0467</v>
      </c>
      <c r="D88" s="31">
        <f>D84*C88</f>
        <v>143.75627593933336</v>
      </c>
    </row>
    <row r="89" spans="1:4" ht="15">
      <c r="A89" s="26" t="s">
        <v>12</v>
      </c>
      <c r="B89" s="26" t="s">
        <v>85</v>
      </c>
      <c r="C89" s="38">
        <v>0.0078</v>
      </c>
      <c r="D89" s="31">
        <f>D84*C89</f>
        <v>24.010684204000004</v>
      </c>
    </row>
    <row r="90" spans="1:4" ht="15">
      <c r="A90" s="26" t="s">
        <v>13</v>
      </c>
      <c r="B90" s="26" t="s">
        <v>86</v>
      </c>
      <c r="C90" s="38">
        <v>0.0097</v>
      </c>
      <c r="D90" s="31">
        <f>D84*C90</f>
        <v>29.859440612666674</v>
      </c>
    </row>
    <row r="91" spans="1:4" ht="15">
      <c r="A91" s="26"/>
      <c r="B91" s="26" t="s">
        <v>87</v>
      </c>
      <c r="C91" s="38">
        <v>0.0121</v>
      </c>
      <c r="D91" s="31">
        <f>D84*C91</f>
        <v>37.24734344466667</v>
      </c>
    </row>
    <row r="92" spans="1:4" ht="15">
      <c r="A92" s="26"/>
      <c r="B92" s="26" t="s">
        <v>88</v>
      </c>
      <c r="C92" s="38">
        <f>'8 - composicao  de preços'!G33</f>
        <v>0.0825</v>
      </c>
      <c r="D92" s="31">
        <f>D84*C92</f>
        <v>253.95915985000005</v>
      </c>
    </row>
    <row r="93" spans="1:4" ht="15">
      <c r="A93" s="26"/>
      <c r="B93" s="26" t="s">
        <v>89</v>
      </c>
      <c r="C93" s="38">
        <v>0.0365</v>
      </c>
      <c r="D93" s="31">
        <f>D84*C93</f>
        <v>112.35768890333334</v>
      </c>
    </row>
    <row r="94" spans="1:4" ht="15">
      <c r="A94" s="26" t="s">
        <v>75</v>
      </c>
      <c r="B94" s="26" t="s">
        <v>90</v>
      </c>
      <c r="C94" s="38">
        <v>0.05</v>
      </c>
      <c r="D94" s="31">
        <f>D84*C94</f>
        <v>153.91464233333338</v>
      </c>
    </row>
    <row r="95" spans="1:4" ht="25.5">
      <c r="A95" s="26" t="s">
        <v>76</v>
      </c>
      <c r="B95" s="27" t="s">
        <v>91</v>
      </c>
      <c r="C95" s="38">
        <v>0</v>
      </c>
      <c r="D95" s="31">
        <f>D84*C95</f>
        <v>0</v>
      </c>
    </row>
    <row r="96" spans="1:4" ht="15">
      <c r="A96" s="102" t="s">
        <v>79</v>
      </c>
      <c r="B96" s="102"/>
      <c r="C96" s="39">
        <f>SUM(C88:C95)</f>
        <v>0.24530000000000002</v>
      </c>
      <c r="D96" s="40">
        <f>SUM(D88:D95)</f>
        <v>755.1052352873335</v>
      </c>
    </row>
    <row r="97" ht="8.25" customHeight="1">
      <c r="D97" s="45"/>
    </row>
    <row r="98" spans="1:4" ht="15">
      <c r="A98" s="103" t="s">
        <v>124</v>
      </c>
      <c r="B98" s="103"/>
      <c r="C98" s="103"/>
      <c r="D98" s="46" t="s">
        <v>21</v>
      </c>
    </row>
    <row r="99" spans="1:6" ht="15">
      <c r="A99" s="104" t="s">
        <v>78</v>
      </c>
      <c r="B99" s="105"/>
      <c r="C99" s="106"/>
      <c r="D99" s="46">
        <f>D96+D84</f>
        <v>3833.3980819540006</v>
      </c>
      <c r="F99" s="1"/>
    </row>
    <row r="100" ht="15">
      <c r="F100" s="1"/>
    </row>
    <row r="102" spans="1:4" ht="15">
      <c r="A102" s="93" t="s">
        <v>142</v>
      </c>
      <c r="B102" s="93"/>
      <c r="C102" s="93"/>
      <c r="D102" s="93"/>
    </row>
    <row r="103" spans="1:4" ht="15">
      <c r="A103" s="101" t="s">
        <v>102</v>
      </c>
      <c r="B103" s="101"/>
      <c r="C103" s="101"/>
      <c r="D103" s="101"/>
    </row>
    <row r="104" spans="1:4" ht="15">
      <c r="A104" s="93" t="s">
        <v>94</v>
      </c>
      <c r="B104" s="93"/>
      <c r="C104" s="93"/>
      <c r="D104" s="93"/>
    </row>
    <row r="105" ht="15">
      <c r="B105" s="28"/>
    </row>
  </sheetData>
  <mergeCells count="38">
    <mergeCell ref="A103:D103"/>
    <mergeCell ref="A104:D104"/>
    <mergeCell ref="A84:C84"/>
    <mergeCell ref="A86:D86"/>
    <mergeCell ref="A96:B96"/>
    <mergeCell ref="A98:C98"/>
    <mergeCell ref="A99:C99"/>
    <mergeCell ref="A102:D102"/>
    <mergeCell ref="A83:B83"/>
    <mergeCell ref="A46:C46"/>
    <mergeCell ref="A48:D48"/>
    <mergeCell ref="A55:B55"/>
    <mergeCell ref="A57:D57"/>
    <mergeCell ref="A65:B65"/>
    <mergeCell ref="A69:B69"/>
    <mergeCell ref="A71:D71"/>
    <mergeCell ref="B72:C72"/>
    <mergeCell ref="B73:C73"/>
    <mergeCell ref="A74:C74"/>
    <mergeCell ref="A76:D76"/>
    <mergeCell ref="B45:C45"/>
    <mergeCell ref="B15:C15"/>
    <mergeCell ref="A17:D17"/>
    <mergeCell ref="A18:B18"/>
    <mergeCell ref="A21:B21"/>
    <mergeCell ref="A23:B23"/>
    <mergeCell ref="A32:B32"/>
    <mergeCell ref="A34:B34"/>
    <mergeCell ref="A40:C40"/>
    <mergeCell ref="A42:D42"/>
    <mergeCell ref="B43:C43"/>
    <mergeCell ref="B44:C44"/>
    <mergeCell ref="A6:D6"/>
    <mergeCell ref="A1:D1"/>
    <mergeCell ref="A2:D2"/>
    <mergeCell ref="C3:D3"/>
    <mergeCell ref="C4:D4"/>
    <mergeCell ref="C5:D5"/>
  </mergeCells>
  <printOptions/>
  <pageMargins left="0.5118110236220472" right="0.5118110236220472" top="0.7874015748031497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4942-14AD-435A-9962-BE01288EF500}">
  <dimension ref="A1:F105"/>
  <sheetViews>
    <sheetView zoomScale="130" zoomScaleNormal="130" workbookViewId="0" topLeftCell="A1">
      <selection activeCell="A102" sqref="A102:D102"/>
    </sheetView>
  </sheetViews>
  <sheetFormatPr defaultColWidth="9.140625" defaultRowHeight="15"/>
  <cols>
    <col min="1" max="1" width="3.7109375" style="22" bestFit="1" customWidth="1"/>
    <col min="2" max="2" width="66.421875" style="22" bestFit="1" customWidth="1"/>
    <col min="3" max="3" width="8.8515625" style="33" customWidth="1"/>
    <col min="4" max="4" width="12.140625" style="33" customWidth="1"/>
    <col min="5" max="5" width="9.57421875" style="0" bestFit="1" customWidth="1"/>
    <col min="6" max="6" width="9.57421875" style="0" hidden="1" customWidth="1"/>
  </cols>
  <sheetData>
    <row r="1" spans="1:4" ht="15">
      <c r="A1" s="84" t="s">
        <v>118</v>
      </c>
      <c r="B1" s="84"/>
      <c r="C1" s="84"/>
      <c r="D1" s="84"/>
    </row>
    <row r="2" spans="1:4" ht="15">
      <c r="A2" s="85" t="s">
        <v>16</v>
      </c>
      <c r="B2" s="85"/>
      <c r="C2" s="85"/>
      <c r="D2" s="85"/>
    </row>
    <row r="3" spans="1:4" ht="15">
      <c r="A3" s="19" t="s">
        <v>11</v>
      </c>
      <c r="B3" s="19" t="s">
        <v>15</v>
      </c>
      <c r="C3" s="86">
        <v>45243</v>
      </c>
      <c r="D3" s="86"/>
    </row>
    <row r="4" spans="1:4" ht="15">
      <c r="A4" s="19" t="s">
        <v>12</v>
      </c>
      <c r="B4" s="19" t="s">
        <v>17</v>
      </c>
      <c r="C4" s="87" t="s">
        <v>103</v>
      </c>
      <c r="D4" s="87"/>
    </row>
    <row r="5" spans="1:4" ht="15">
      <c r="A5" s="19" t="s">
        <v>13</v>
      </c>
      <c r="B5" s="19" t="s">
        <v>18</v>
      </c>
      <c r="C5" s="87">
        <v>12</v>
      </c>
      <c r="D5" s="87"/>
    </row>
    <row r="6" spans="1:4" ht="15">
      <c r="A6" s="83" t="s">
        <v>19</v>
      </c>
      <c r="B6" s="83"/>
      <c r="C6" s="83"/>
      <c r="D6" s="83"/>
    </row>
    <row r="7" spans="1:4" ht="15">
      <c r="A7" s="19"/>
      <c r="B7" s="19" t="s">
        <v>20</v>
      </c>
      <c r="C7" s="31" t="s">
        <v>7</v>
      </c>
      <c r="D7" s="31" t="s">
        <v>21</v>
      </c>
    </row>
    <row r="8" spans="1:4" ht="15">
      <c r="A8" s="19" t="s">
        <v>11</v>
      </c>
      <c r="B8" s="19" t="s">
        <v>25</v>
      </c>
      <c r="C8" s="31">
        <v>100</v>
      </c>
      <c r="D8" s="41">
        <v>1361.26</v>
      </c>
    </row>
    <row r="9" spans="1:4" ht="15">
      <c r="A9" s="19" t="s">
        <v>12</v>
      </c>
      <c r="B9" s="19" t="s">
        <v>26</v>
      </c>
      <c r="C9" s="31"/>
      <c r="D9" s="31"/>
    </row>
    <row r="10" spans="1:4" ht="15">
      <c r="A10" s="19" t="s">
        <v>13</v>
      </c>
      <c r="B10" s="19" t="s">
        <v>27</v>
      </c>
      <c r="C10" s="31">
        <v>40</v>
      </c>
      <c r="D10" s="31">
        <f>D8*C10%</f>
        <v>544.504</v>
      </c>
    </row>
    <row r="11" spans="1:4" ht="15">
      <c r="A11" s="19" t="s">
        <v>14</v>
      </c>
      <c r="B11" s="19" t="s">
        <v>28</v>
      </c>
      <c r="C11" s="31"/>
      <c r="D11" s="31"/>
    </row>
    <row r="12" spans="1:4" ht="15">
      <c r="A12" s="19" t="s">
        <v>22</v>
      </c>
      <c r="B12" s="19" t="s">
        <v>29</v>
      </c>
      <c r="C12" s="31"/>
      <c r="D12" s="31"/>
    </row>
    <row r="13" spans="1:4" ht="15">
      <c r="A13" s="19" t="s">
        <v>23</v>
      </c>
      <c r="B13" s="19" t="s">
        <v>30</v>
      </c>
      <c r="C13" s="31"/>
      <c r="D13" s="31"/>
    </row>
    <row r="14" spans="1:4" ht="15">
      <c r="A14" s="19" t="s">
        <v>24</v>
      </c>
      <c r="B14" s="19" t="s">
        <v>31</v>
      </c>
      <c r="C14" s="31"/>
      <c r="D14" s="31"/>
    </row>
    <row r="15" spans="1:4" ht="15">
      <c r="A15" s="21"/>
      <c r="B15" s="89" t="s">
        <v>81</v>
      </c>
      <c r="C15" s="90"/>
      <c r="D15" s="35">
        <f>SUM(D8:D14)</f>
        <v>1905.7640000000001</v>
      </c>
    </row>
    <row r="16" ht="8.25" customHeight="1">
      <c r="F16" s="1"/>
    </row>
    <row r="17" spans="1:4" ht="15">
      <c r="A17" s="83" t="s">
        <v>110</v>
      </c>
      <c r="B17" s="83"/>
      <c r="C17" s="83"/>
      <c r="D17" s="83"/>
    </row>
    <row r="18" spans="1:4" ht="15">
      <c r="A18" s="91" t="s">
        <v>32</v>
      </c>
      <c r="B18" s="91"/>
      <c r="C18" s="31" t="s">
        <v>7</v>
      </c>
      <c r="D18" s="31" t="s">
        <v>21</v>
      </c>
    </row>
    <row r="19" spans="1:4" ht="15">
      <c r="A19" s="19" t="s">
        <v>11</v>
      </c>
      <c r="B19" s="19" t="s">
        <v>33</v>
      </c>
      <c r="C19" s="41">
        <v>9.3</v>
      </c>
      <c r="D19" s="31">
        <f>$D$15*C19%</f>
        <v>177.23605200000003</v>
      </c>
    </row>
    <row r="20" spans="1:4" ht="15">
      <c r="A20" s="19" t="s">
        <v>12</v>
      </c>
      <c r="B20" s="19" t="s">
        <v>34</v>
      </c>
      <c r="C20" s="41">
        <v>12.6</v>
      </c>
      <c r="D20" s="31">
        <f>$D$15*C20%</f>
        <v>240.12626400000002</v>
      </c>
    </row>
    <row r="21" spans="1:4" ht="15">
      <c r="A21" s="92" t="s">
        <v>35</v>
      </c>
      <c r="B21" s="92"/>
      <c r="C21" s="34">
        <f>+C19+C20</f>
        <v>21.9</v>
      </c>
      <c r="D21" s="35">
        <f>SUM(D19:D20)</f>
        <v>417.3623160000001</v>
      </c>
    </row>
    <row r="22" ht="7.5" customHeight="1"/>
    <row r="23" spans="1:4" ht="15">
      <c r="A23" s="93" t="s">
        <v>36</v>
      </c>
      <c r="B23" s="93"/>
      <c r="C23" s="33" t="s">
        <v>7</v>
      </c>
      <c r="D23" s="33" t="s">
        <v>21</v>
      </c>
    </row>
    <row r="24" spans="1:4" ht="15">
      <c r="A24" s="19" t="s">
        <v>11</v>
      </c>
      <c r="B24" s="19" t="s">
        <v>38</v>
      </c>
      <c r="C24" s="31">
        <v>20</v>
      </c>
      <c r="D24" s="31">
        <f>$D$15*C24%</f>
        <v>381.15280000000007</v>
      </c>
    </row>
    <row r="25" spans="1:4" ht="15">
      <c r="A25" s="19" t="s">
        <v>12</v>
      </c>
      <c r="B25" s="19" t="s">
        <v>39</v>
      </c>
      <c r="C25" s="31">
        <v>2.5</v>
      </c>
      <c r="D25" s="31">
        <f>$D$15*C25%</f>
        <v>47.64410000000001</v>
      </c>
    </row>
    <row r="26" spans="1:4" ht="15">
      <c r="A26" s="19" t="s">
        <v>13</v>
      </c>
      <c r="B26" s="19" t="s">
        <v>40</v>
      </c>
      <c r="C26" s="31">
        <v>3</v>
      </c>
      <c r="D26" s="31">
        <f aca="true" t="shared" si="0" ref="D26:D30">$D$15*C26%</f>
        <v>57.172920000000005</v>
      </c>
    </row>
    <row r="27" spans="1:4" ht="15">
      <c r="A27" s="19" t="s">
        <v>14</v>
      </c>
      <c r="B27" s="19" t="s">
        <v>41</v>
      </c>
      <c r="C27" s="31">
        <v>1.5</v>
      </c>
      <c r="D27" s="31">
        <f t="shared" si="0"/>
        <v>28.586460000000002</v>
      </c>
    </row>
    <row r="28" spans="1:6" ht="15">
      <c r="A28" s="19" t="s">
        <v>22</v>
      </c>
      <c r="B28" s="19" t="s">
        <v>42</v>
      </c>
      <c r="C28" s="31">
        <v>1</v>
      </c>
      <c r="D28" s="31">
        <f t="shared" si="0"/>
        <v>19.057640000000003</v>
      </c>
      <c r="F28" s="1">
        <f>+C21+C32+C55+C65</f>
        <v>82.44999999999999</v>
      </c>
    </row>
    <row r="29" spans="1:6" ht="15">
      <c r="A29" s="19" t="s">
        <v>23</v>
      </c>
      <c r="B29" s="19" t="s">
        <v>43</v>
      </c>
      <c r="C29" s="31">
        <v>0.6</v>
      </c>
      <c r="D29" s="31">
        <f t="shared" si="0"/>
        <v>11.434584000000001</v>
      </c>
      <c r="F29" s="1"/>
    </row>
    <row r="30" spans="1:4" ht="15">
      <c r="A30" s="19" t="s">
        <v>24</v>
      </c>
      <c r="B30" s="19" t="s">
        <v>44</v>
      </c>
      <c r="C30" s="31">
        <v>0.2</v>
      </c>
      <c r="D30" s="31">
        <f t="shared" si="0"/>
        <v>3.8115280000000005</v>
      </c>
    </row>
    <row r="31" spans="1:4" ht="15">
      <c r="A31" s="19" t="s">
        <v>37</v>
      </c>
      <c r="B31" s="19" t="s">
        <v>45</v>
      </c>
      <c r="C31" s="31">
        <v>8</v>
      </c>
      <c r="D31" s="31">
        <f>$D$15*C31%</f>
        <v>152.46112000000002</v>
      </c>
    </row>
    <row r="32" spans="1:4" ht="15">
      <c r="A32" s="94" t="s">
        <v>46</v>
      </c>
      <c r="B32" s="95"/>
      <c r="C32" s="35">
        <f>SUM(C24:C31)</f>
        <v>36.8</v>
      </c>
      <c r="D32" s="35">
        <f>SUM(D24:D31)</f>
        <v>701.321152</v>
      </c>
    </row>
    <row r="33" ht="7.5" customHeight="1"/>
    <row r="34" spans="1:4" ht="15">
      <c r="A34" s="91" t="s">
        <v>47</v>
      </c>
      <c r="B34" s="91"/>
      <c r="C34" s="31" t="s">
        <v>7</v>
      </c>
      <c r="D34" s="31" t="s">
        <v>21</v>
      </c>
    </row>
    <row r="35" spans="1:4" ht="15">
      <c r="A35" s="19" t="s">
        <v>11</v>
      </c>
      <c r="B35" s="19" t="s">
        <v>48</v>
      </c>
      <c r="C35" s="31"/>
      <c r="D35" s="31"/>
    </row>
    <row r="36" spans="1:4" ht="15">
      <c r="A36" s="19" t="s">
        <v>12</v>
      </c>
      <c r="B36" s="19" t="s">
        <v>83</v>
      </c>
      <c r="C36" s="31"/>
      <c r="D36" s="31">
        <v>210.23</v>
      </c>
    </row>
    <row r="37" spans="1:4" ht="15">
      <c r="A37" s="19" t="s">
        <v>13</v>
      </c>
      <c r="B37" s="19" t="s">
        <v>104</v>
      </c>
      <c r="C37" s="31"/>
      <c r="D37" s="31"/>
    </row>
    <row r="38" spans="1:4" ht="15">
      <c r="A38" s="19" t="s">
        <v>14</v>
      </c>
      <c r="B38" s="19" t="s">
        <v>49</v>
      </c>
      <c r="C38" s="31"/>
      <c r="D38" s="31"/>
    </row>
    <row r="39" spans="1:4" ht="15">
      <c r="A39" s="19" t="s">
        <v>22</v>
      </c>
      <c r="B39" s="19" t="s">
        <v>50</v>
      </c>
      <c r="C39" s="31"/>
      <c r="D39" s="31"/>
    </row>
    <row r="40" spans="1:4" ht="15">
      <c r="A40" s="92" t="s">
        <v>51</v>
      </c>
      <c r="B40" s="92"/>
      <c r="C40" s="92"/>
      <c r="D40" s="35">
        <f>SUM(D36:D39)</f>
        <v>210.23</v>
      </c>
    </row>
    <row r="41" ht="7.5" customHeight="1"/>
    <row r="42" spans="1:4" ht="15">
      <c r="A42" s="96" t="s">
        <v>80</v>
      </c>
      <c r="B42" s="96"/>
      <c r="C42" s="96"/>
      <c r="D42" s="96"/>
    </row>
    <row r="43" spans="1:4" ht="15">
      <c r="A43" s="19" t="s">
        <v>52</v>
      </c>
      <c r="B43" s="88" t="s">
        <v>32</v>
      </c>
      <c r="C43" s="88"/>
      <c r="D43" s="31">
        <f>D21</f>
        <v>417.3623160000001</v>
      </c>
    </row>
    <row r="44" spans="1:4" ht="15">
      <c r="A44" s="19" t="s">
        <v>53</v>
      </c>
      <c r="B44" s="88" t="s">
        <v>36</v>
      </c>
      <c r="C44" s="88"/>
      <c r="D44" s="31">
        <f>D32</f>
        <v>701.321152</v>
      </c>
    </row>
    <row r="45" spans="1:4" ht="15">
      <c r="A45" s="19" t="s">
        <v>54</v>
      </c>
      <c r="B45" s="88" t="s">
        <v>47</v>
      </c>
      <c r="C45" s="88"/>
      <c r="D45" s="31">
        <f>D40</f>
        <v>210.23</v>
      </c>
    </row>
    <row r="46" spans="1:4" ht="15">
      <c r="A46" s="89" t="s">
        <v>82</v>
      </c>
      <c r="B46" s="97"/>
      <c r="C46" s="90"/>
      <c r="D46" s="32">
        <f>SUM(D43:D45)</f>
        <v>1328.9134680000002</v>
      </c>
    </row>
    <row r="47" ht="6.75" customHeight="1"/>
    <row r="48" spans="1:4" ht="15">
      <c r="A48" s="85" t="s">
        <v>55</v>
      </c>
      <c r="B48" s="85"/>
      <c r="C48" s="85"/>
      <c r="D48" s="85"/>
    </row>
    <row r="49" spans="1:4" ht="15">
      <c r="A49" s="22" t="s">
        <v>11</v>
      </c>
      <c r="B49" s="22" t="s">
        <v>56</v>
      </c>
      <c r="C49" s="36">
        <v>2.18</v>
      </c>
      <c r="D49" s="33">
        <f aca="true" t="shared" si="1" ref="D49:D53">$D$15*C49%</f>
        <v>41.545655200000006</v>
      </c>
    </row>
    <row r="50" spans="1:4" ht="15">
      <c r="A50" s="22" t="s">
        <v>12</v>
      </c>
      <c r="B50" s="22" t="s">
        <v>113</v>
      </c>
      <c r="C50" s="36">
        <v>0.35</v>
      </c>
      <c r="D50" s="33">
        <f t="shared" si="1"/>
        <v>6.670173999999999</v>
      </c>
    </row>
    <row r="51" spans="1:4" ht="15">
      <c r="A51" s="22" t="s">
        <v>13</v>
      </c>
      <c r="B51" s="22" t="s">
        <v>114</v>
      </c>
      <c r="C51" s="36">
        <v>4</v>
      </c>
      <c r="D51" s="33">
        <f t="shared" si="1"/>
        <v>76.23056000000001</v>
      </c>
    </row>
    <row r="52" spans="1:4" ht="15">
      <c r="A52" s="22" t="s">
        <v>14</v>
      </c>
      <c r="B52" s="22" t="s">
        <v>57</v>
      </c>
      <c r="C52" s="36">
        <v>1.42</v>
      </c>
      <c r="D52" s="33">
        <f t="shared" si="1"/>
        <v>27.0618488</v>
      </c>
    </row>
    <row r="53" spans="1:4" ht="15">
      <c r="A53" s="22" t="s">
        <v>22</v>
      </c>
      <c r="B53" s="22" t="s">
        <v>115</v>
      </c>
      <c r="C53" s="33">
        <v>10.52</v>
      </c>
      <c r="D53" s="33">
        <f t="shared" si="1"/>
        <v>200.48637280000003</v>
      </c>
    </row>
    <row r="54" ht="4.9" customHeight="1"/>
    <row r="55" spans="1:4" ht="15">
      <c r="A55" s="83" t="s">
        <v>58</v>
      </c>
      <c r="B55" s="83"/>
      <c r="C55" s="32">
        <f>SUM(C49:C54)</f>
        <v>18.47</v>
      </c>
      <c r="D55" s="32">
        <f>SUM(D49:D54)</f>
        <v>351.99461080000003</v>
      </c>
    </row>
    <row r="56" ht="7.5" customHeight="1"/>
    <row r="57" spans="1:4" ht="15">
      <c r="A57" s="85" t="s">
        <v>109</v>
      </c>
      <c r="B57" s="85"/>
      <c r="C57" s="85"/>
      <c r="D57" s="85"/>
    </row>
    <row r="58" spans="2:4" ht="15">
      <c r="B58" s="25" t="s">
        <v>59</v>
      </c>
      <c r="C58" s="33" t="s">
        <v>7</v>
      </c>
      <c r="D58" s="33" t="s">
        <v>21</v>
      </c>
    </row>
    <row r="59" spans="1:4" ht="15">
      <c r="A59" s="22" t="s">
        <v>11</v>
      </c>
      <c r="B59" s="22" t="s">
        <v>60</v>
      </c>
      <c r="C59" s="33">
        <v>0</v>
      </c>
      <c r="D59" s="33">
        <f aca="true" t="shared" si="2" ref="D59:D64">$D$15*C59%</f>
        <v>0</v>
      </c>
    </row>
    <row r="60" spans="1:4" ht="15">
      <c r="A60" s="22" t="s">
        <v>12</v>
      </c>
      <c r="B60" s="22" t="s">
        <v>61</v>
      </c>
      <c r="C60" s="36">
        <v>0.74</v>
      </c>
      <c r="D60" s="33">
        <f t="shared" si="2"/>
        <v>14.102653600000002</v>
      </c>
    </row>
    <row r="61" spans="1:4" ht="15">
      <c r="A61" s="22" t="s">
        <v>13</v>
      </c>
      <c r="B61" s="22" t="s">
        <v>111</v>
      </c>
      <c r="C61" s="36">
        <v>0.8</v>
      </c>
      <c r="D61" s="33">
        <f t="shared" si="2"/>
        <v>15.246112000000002</v>
      </c>
    </row>
    <row r="62" spans="1:4" ht="15">
      <c r="A62" s="22" t="s">
        <v>14</v>
      </c>
      <c r="B62" s="22" t="s">
        <v>62</v>
      </c>
      <c r="C62" s="36">
        <v>0.36</v>
      </c>
      <c r="D62" s="33">
        <f t="shared" si="2"/>
        <v>6.860750400000001</v>
      </c>
    </row>
    <row r="63" spans="1:4" ht="15">
      <c r="A63" s="22" t="s">
        <v>22</v>
      </c>
      <c r="B63" s="22" t="s">
        <v>112</v>
      </c>
      <c r="C63" s="36">
        <v>3.38</v>
      </c>
      <c r="D63" s="33">
        <f t="shared" si="2"/>
        <v>64.4148232</v>
      </c>
    </row>
    <row r="64" spans="1:4" ht="15">
      <c r="A64" s="22" t="s">
        <v>23</v>
      </c>
      <c r="B64" s="22" t="s">
        <v>31</v>
      </c>
      <c r="C64" s="33">
        <v>0</v>
      </c>
      <c r="D64" s="33">
        <f t="shared" si="2"/>
        <v>0</v>
      </c>
    </row>
    <row r="65" spans="1:4" ht="15">
      <c r="A65" s="98" t="s">
        <v>63</v>
      </c>
      <c r="B65" s="98"/>
      <c r="C65" s="37">
        <f>SUM(C59:C64)</f>
        <v>5.279999999999999</v>
      </c>
      <c r="D65" s="37">
        <f>SUM(D59:D64)</f>
        <v>100.62433920000001</v>
      </c>
    </row>
    <row r="66" ht="6.75" customHeight="1"/>
    <row r="67" spans="2:4" ht="15">
      <c r="B67" s="25" t="s">
        <v>64</v>
      </c>
      <c r="C67" s="33" t="s">
        <v>7</v>
      </c>
      <c r="D67" s="33" t="s">
        <v>21</v>
      </c>
    </row>
    <row r="68" spans="1:4" ht="15">
      <c r="A68" s="22" t="s">
        <v>11</v>
      </c>
      <c r="B68" s="22" t="s">
        <v>65</v>
      </c>
      <c r="C68" s="33">
        <v>0</v>
      </c>
      <c r="D68" s="33">
        <v>0</v>
      </c>
    </row>
    <row r="69" spans="1:4" ht="15">
      <c r="A69" s="98" t="s">
        <v>66</v>
      </c>
      <c r="B69" s="98"/>
      <c r="C69" s="31">
        <v>0</v>
      </c>
      <c r="D69" s="31">
        <v>0</v>
      </c>
    </row>
    <row r="70" ht="8.25" customHeight="1"/>
    <row r="71" spans="1:4" ht="15">
      <c r="A71" s="96" t="s">
        <v>108</v>
      </c>
      <c r="B71" s="96"/>
      <c r="C71" s="96"/>
      <c r="D71" s="96"/>
    </row>
    <row r="72" spans="1:4" ht="15">
      <c r="A72" s="22" t="s">
        <v>67</v>
      </c>
      <c r="B72" s="99" t="s">
        <v>61</v>
      </c>
      <c r="C72" s="99"/>
      <c r="D72" s="33">
        <f>D65</f>
        <v>100.62433920000001</v>
      </c>
    </row>
    <row r="73" spans="1:4" ht="15">
      <c r="A73" s="22" t="s">
        <v>68</v>
      </c>
      <c r="B73" s="99" t="s">
        <v>69</v>
      </c>
      <c r="C73" s="99"/>
      <c r="D73" s="33">
        <f>D69</f>
        <v>0</v>
      </c>
    </row>
    <row r="74" spans="1:4" ht="15">
      <c r="A74" s="100" t="s">
        <v>70</v>
      </c>
      <c r="B74" s="100"/>
      <c r="C74" s="100"/>
      <c r="D74" s="42">
        <f>SUM(D72:D73)</f>
        <v>100.62433920000001</v>
      </c>
    </row>
    <row r="75" ht="7.5" customHeight="1"/>
    <row r="76" spans="1:4" ht="15">
      <c r="A76" s="83" t="s">
        <v>71</v>
      </c>
      <c r="B76" s="83"/>
      <c r="C76" s="83"/>
      <c r="D76" s="83"/>
    </row>
    <row r="77" spans="1:4" ht="15">
      <c r="A77" s="24"/>
      <c r="B77" s="24" t="s">
        <v>98</v>
      </c>
      <c r="C77" s="32"/>
      <c r="D77" s="32"/>
    </row>
    <row r="78" spans="1:4" ht="15">
      <c r="A78" s="20"/>
      <c r="B78" s="20" t="s">
        <v>72</v>
      </c>
      <c r="C78" s="31" t="s">
        <v>7</v>
      </c>
      <c r="D78" s="31" t="s">
        <v>21</v>
      </c>
    </row>
    <row r="79" spans="1:4" ht="15">
      <c r="A79" s="19" t="s">
        <v>11</v>
      </c>
      <c r="B79" s="19" t="s">
        <v>130</v>
      </c>
      <c r="C79" s="41">
        <v>0</v>
      </c>
      <c r="D79" s="72">
        <f>'8 - composicao  de preços'!H13</f>
        <v>8.234166666666667</v>
      </c>
    </row>
    <row r="80" spans="1:4" ht="15">
      <c r="A80" s="19" t="s">
        <v>12</v>
      </c>
      <c r="B80" s="19" t="s">
        <v>73</v>
      </c>
      <c r="C80" s="41">
        <v>0</v>
      </c>
      <c r="D80" s="72">
        <v>0</v>
      </c>
    </row>
    <row r="81" spans="1:4" ht="15">
      <c r="A81" s="19" t="s">
        <v>13</v>
      </c>
      <c r="B81" s="19" t="s">
        <v>97</v>
      </c>
      <c r="C81" s="41">
        <v>0</v>
      </c>
      <c r="D81" s="72">
        <f>'8 - composicao  de preços'!H14</f>
        <v>17.305</v>
      </c>
    </row>
    <row r="82" spans="1:4" ht="15">
      <c r="A82" s="19" t="s">
        <v>14</v>
      </c>
      <c r="B82" s="19" t="s">
        <v>31</v>
      </c>
      <c r="C82" s="31">
        <v>0</v>
      </c>
      <c r="D82" s="43" t="s">
        <v>92</v>
      </c>
    </row>
    <row r="83" spans="1:4" ht="15">
      <c r="A83" s="83" t="s">
        <v>74</v>
      </c>
      <c r="B83" s="83"/>
      <c r="C83" s="32"/>
      <c r="D83" s="40">
        <f>SUM(D79:D82)</f>
        <v>25.539166666666667</v>
      </c>
    </row>
    <row r="84" spans="1:4" ht="15">
      <c r="A84" s="84" t="s">
        <v>77</v>
      </c>
      <c r="B84" s="84"/>
      <c r="C84" s="84"/>
      <c r="D84" s="44">
        <f>D83+D74+D55+D46+D15</f>
        <v>3712.8355846666673</v>
      </c>
    </row>
    <row r="85" ht="6.75" customHeight="1"/>
    <row r="86" spans="1:4" ht="15">
      <c r="A86" s="85" t="s">
        <v>105</v>
      </c>
      <c r="B86" s="85"/>
      <c r="C86" s="85"/>
      <c r="D86" s="85"/>
    </row>
    <row r="87" spans="1:5" ht="15">
      <c r="A87" s="23"/>
      <c r="B87" s="23"/>
      <c r="C87" s="33" t="s">
        <v>7</v>
      </c>
      <c r="D87" s="33" t="s">
        <v>21</v>
      </c>
      <c r="E87" s="1"/>
    </row>
    <row r="88" spans="1:4" ht="15">
      <c r="A88" s="26" t="s">
        <v>11</v>
      </c>
      <c r="B88" s="26" t="s">
        <v>84</v>
      </c>
      <c r="C88" s="38">
        <v>0.0467</v>
      </c>
      <c r="D88" s="31">
        <f>D84*C88</f>
        <v>173.38942180393335</v>
      </c>
    </row>
    <row r="89" spans="1:4" ht="15">
      <c r="A89" s="26" t="s">
        <v>12</v>
      </c>
      <c r="B89" s="26" t="s">
        <v>85</v>
      </c>
      <c r="C89" s="38">
        <v>0.0078</v>
      </c>
      <c r="D89" s="31">
        <f>D84*C89</f>
        <v>28.960117560400004</v>
      </c>
    </row>
    <row r="90" spans="1:4" ht="15">
      <c r="A90" s="26" t="s">
        <v>13</v>
      </c>
      <c r="B90" s="26" t="s">
        <v>86</v>
      </c>
      <c r="C90" s="38">
        <v>0.0097</v>
      </c>
      <c r="D90" s="31">
        <f>D84*C90</f>
        <v>36.01450517126668</v>
      </c>
    </row>
    <row r="91" spans="1:4" ht="15">
      <c r="A91" s="26"/>
      <c r="B91" s="26" t="s">
        <v>87</v>
      </c>
      <c r="C91" s="38">
        <v>0.0121</v>
      </c>
      <c r="D91" s="31">
        <f>D84*C91</f>
        <v>44.92531057446667</v>
      </c>
    </row>
    <row r="92" spans="1:4" ht="15">
      <c r="A92" s="26"/>
      <c r="B92" s="26" t="s">
        <v>88</v>
      </c>
      <c r="C92" s="71">
        <f>'8 - composicao  de preços'!G33</f>
        <v>0.0825</v>
      </c>
      <c r="D92" s="41">
        <f>D84*C92</f>
        <v>306.3089357350001</v>
      </c>
    </row>
    <row r="93" spans="1:4" ht="15">
      <c r="A93" s="26"/>
      <c r="B93" s="26" t="s">
        <v>89</v>
      </c>
      <c r="C93" s="38">
        <v>0.0365</v>
      </c>
      <c r="D93" s="31">
        <f>D84*C93</f>
        <v>135.51849884033334</v>
      </c>
    </row>
    <row r="94" spans="1:4" ht="15">
      <c r="A94" s="26" t="s">
        <v>75</v>
      </c>
      <c r="B94" s="26" t="s">
        <v>90</v>
      </c>
      <c r="C94" s="38">
        <v>0.05</v>
      </c>
      <c r="D94" s="31">
        <f>D84*C94</f>
        <v>185.64177923333338</v>
      </c>
    </row>
    <row r="95" spans="1:4" ht="25.5">
      <c r="A95" s="26" t="s">
        <v>76</v>
      </c>
      <c r="B95" s="27" t="s">
        <v>91</v>
      </c>
      <c r="C95" s="38">
        <v>0</v>
      </c>
      <c r="D95" s="31">
        <f>D84*C95</f>
        <v>0</v>
      </c>
    </row>
    <row r="96" spans="1:4" ht="15">
      <c r="A96" s="102" t="s">
        <v>79</v>
      </c>
      <c r="B96" s="102"/>
      <c r="C96" s="39">
        <f>SUM(C88:C95)</f>
        <v>0.24530000000000002</v>
      </c>
      <c r="D96" s="40">
        <f>SUM(D88:D95)</f>
        <v>910.7585689187335</v>
      </c>
    </row>
    <row r="97" ht="8.25" customHeight="1">
      <c r="D97" s="45"/>
    </row>
    <row r="98" spans="1:4" ht="15">
      <c r="A98" s="103" t="s">
        <v>123</v>
      </c>
      <c r="B98" s="103"/>
      <c r="C98" s="103"/>
      <c r="D98" s="46" t="s">
        <v>21</v>
      </c>
    </row>
    <row r="99" spans="1:6" ht="15">
      <c r="A99" s="104" t="s">
        <v>78</v>
      </c>
      <c r="B99" s="105"/>
      <c r="C99" s="106"/>
      <c r="D99" s="46">
        <f>D96+D84</f>
        <v>4623.594153585401</v>
      </c>
      <c r="F99" s="1"/>
    </row>
    <row r="100" ht="15">
      <c r="F100" s="1"/>
    </row>
    <row r="102" spans="1:4" ht="15">
      <c r="A102" s="93" t="s">
        <v>142</v>
      </c>
      <c r="B102" s="93"/>
      <c r="C102" s="93"/>
      <c r="D102" s="93"/>
    </row>
    <row r="103" spans="1:4" ht="15">
      <c r="A103" s="101" t="s">
        <v>102</v>
      </c>
      <c r="B103" s="101"/>
      <c r="C103" s="101"/>
      <c r="D103" s="101"/>
    </row>
    <row r="104" spans="1:4" ht="15">
      <c r="A104" s="93" t="s">
        <v>94</v>
      </c>
      <c r="B104" s="93"/>
      <c r="C104" s="93"/>
      <c r="D104" s="93"/>
    </row>
    <row r="105" ht="15">
      <c r="B105" s="28"/>
    </row>
  </sheetData>
  <mergeCells count="38">
    <mergeCell ref="A103:D103"/>
    <mergeCell ref="A104:D104"/>
    <mergeCell ref="A84:C84"/>
    <mergeCell ref="A86:D86"/>
    <mergeCell ref="A96:B96"/>
    <mergeCell ref="A98:C98"/>
    <mergeCell ref="A99:C99"/>
    <mergeCell ref="A102:D102"/>
    <mergeCell ref="A83:B83"/>
    <mergeCell ref="A46:C46"/>
    <mergeCell ref="A48:D48"/>
    <mergeCell ref="A55:B55"/>
    <mergeCell ref="A57:D57"/>
    <mergeCell ref="A65:B65"/>
    <mergeCell ref="A69:B69"/>
    <mergeCell ref="A71:D71"/>
    <mergeCell ref="B72:C72"/>
    <mergeCell ref="B73:C73"/>
    <mergeCell ref="A74:C74"/>
    <mergeCell ref="A76:D76"/>
    <mergeCell ref="B45:C45"/>
    <mergeCell ref="B15:C15"/>
    <mergeCell ref="A17:D17"/>
    <mergeCell ref="A18:B18"/>
    <mergeCell ref="A21:B21"/>
    <mergeCell ref="A23:B23"/>
    <mergeCell ref="A32:B32"/>
    <mergeCell ref="A34:B34"/>
    <mergeCell ref="A40:C40"/>
    <mergeCell ref="A42:D42"/>
    <mergeCell ref="B43:C43"/>
    <mergeCell ref="B44:C44"/>
    <mergeCell ref="A6:D6"/>
    <mergeCell ref="A1:D1"/>
    <mergeCell ref="A2:D2"/>
    <mergeCell ref="C3:D3"/>
    <mergeCell ref="C4:D4"/>
    <mergeCell ref="C5:D5"/>
  </mergeCells>
  <printOptions/>
  <pageMargins left="0.5118110236220472" right="0.5118110236220472" top="0.7874015748031497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8DF28-552D-49B5-9E9B-043D1F147386}">
  <dimension ref="A1:F105"/>
  <sheetViews>
    <sheetView zoomScale="130" zoomScaleNormal="130" workbookViewId="0" topLeftCell="A93">
      <selection activeCell="A105" sqref="A105"/>
    </sheetView>
  </sheetViews>
  <sheetFormatPr defaultColWidth="9.140625" defaultRowHeight="15"/>
  <cols>
    <col min="1" max="1" width="3.7109375" style="22" bestFit="1" customWidth="1"/>
    <col min="2" max="2" width="66.421875" style="22" bestFit="1" customWidth="1"/>
    <col min="3" max="3" width="8.8515625" style="33" customWidth="1"/>
    <col min="4" max="4" width="12.140625" style="33" customWidth="1"/>
    <col min="5" max="5" width="9.57421875" style="0" bestFit="1" customWidth="1"/>
    <col min="6" max="6" width="9.57421875" style="0" hidden="1" customWidth="1"/>
  </cols>
  <sheetData>
    <row r="1" spans="1:4" ht="15">
      <c r="A1" s="84" t="s">
        <v>117</v>
      </c>
      <c r="B1" s="84"/>
      <c r="C1" s="84"/>
      <c r="D1" s="84"/>
    </row>
    <row r="2" spans="1:4" ht="15">
      <c r="A2" s="85" t="s">
        <v>16</v>
      </c>
      <c r="B2" s="85"/>
      <c r="C2" s="85"/>
      <c r="D2" s="85"/>
    </row>
    <row r="3" spans="1:4" ht="15">
      <c r="A3" s="19" t="s">
        <v>11</v>
      </c>
      <c r="B3" s="19" t="s">
        <v>15</v>
      </c>
      <c r="C3" s="86">
        <v>45243</v>
      </c>
      <c r="D3" s="86"/>
    </row>
    <row r="4" spans="1:4" ht="15">
      <c r="A4" s="19" t="s">
        <v>12</v>
      </c>
      <c r="B4" s="19" t="s">
        <v>17</v>
      </c>
      <c r="C4" s="87" t="s">
        <v>103</v>
      </c>
      <c r="D4" s="87"/>
    </row>
    <row r="5" spans="1:4" ht="15">
      <c r="A5" s="19" t="s">
        <v>13</v>
      </c>
      <c r="B5" s="19" t="s">
        <v>18</v>
      </c>
      <c r="C5" s="87">
        <v>12</v>
      </c>
      <c r="D5" s="87"/>
    </row>
    <row r="6" spans="1:4" ht="15">
      <c r="A6" s="83" t="s">
        <v>19</v>
      </c>
      <c r="B6" s="83"/>
      <c r="C6" s="83"/>
      <c r="D6" s="83"/>
    </row>
    <row r="7" spans="1:4" ht="15">
      <c r="A7" s="19"/>
      <c r="B7" s="19" t="s">
        <v>20</v>
      </c>
      <c r="C7" s="31" t="s">
        <v>7</v>
      </c>
      <c r="D7" s="31" t="s">
        <v>21</v>
      </c>
    </row>
    <row r="8" spans="1:4" ht="15">
      <c r="A8" s="19" t="s">
        <v>11</v>
      </c>
      <c r="B8" s="19" t="s">
        <v>25</v>
      </c>
      <c r="C8" s="31">
        <v>100</v>
      </c>
      <c r="D8" s="41">
        <v>2022.47</v>
      </c>
    </row>
    <row r="9" spans="1:4" ht="15">
      <c r="A9" s="19" t="s">
        <v>12</v>
      </c>
      <c r="B9" s="19" t="s">
        <v>26</v>
      </c>
      <c r="C9" s="31"/>
      <c r="D9" s="31"/>
    </row>
    <row r="10" spans="1:4" ht="15">
      <c r="A10" s="19" t="s">
        <v>13</v>
      </c>
      <c r="B10" s="19" t="s">
        <v>27</v>
      </c>
      <c r="C10" s="31"/>
      <c r="D10" s="31">
        <v>0</v>
      </c>
    </row>
    <row r="11" spans="1:4" ht="15">
      <c r="A11" s="19" t="s">
        <v>14</v>
      </c>
      <c r="B11" s="19" t="s">
        <v>28</v>
      </c>
      <c r="C11" s="31"/>
      <c r="D11" s="31"/>
    </row>
    <row r="12" spans="1:4" ht="15">
      <c r="A12" s="19" t="s">
        <v>22</v>
      </c>
      <c r="B12" s="19" t="s">
        <v>29</v>
      </c>
      <c r="C12" s="31"/>
      <c r="D12" s="31"/>
    </row>
    <row r="13" spans="1:4" ht="15">
      <c r="A13" s="19" t="s">
        <v>23</v>
      </c>
      <c r="B13" s="19" t="s">
        <v>30</v>
      </c>
      <c r="C13" s="31"/>
      <c r="D13" s="31"/>
    </row>
    <row r="14" spans="1:4" ht="15">
      <c r="A14" s="19" t="s">
        <v>24</v>
      </c>
      <c r="B14" s="19" t="s">
        <v>31</v>
      </c>
      <c r="C14" s="31"/>
      <c r="D14" s="31"/>
    </row>
    <row r="15" spans="1:4" ht="15">
      <c r="A15" s="21"/>
      <c r="B15" s="89" t="s">
        <v>81</v>
      </c>
      <c r="C15" s="90"/>
      <c r="D15" s="35">
        <f>SUM(D8:D14)</f>
        <v>2022.47</v>
      </c>
    </row>
    <row r="16" ht="8.25" customHeight="1">
      <c r="F16" s="1"/>
    </row>
    <row r="17" spans="1:4" ht="15">
      <c r="A17" s="83" t="s">
        <v>110</v>
      </c>
      <c r="B17" s="83"/>
      <c r="C17" s="83"/>
      <c r="D17" s="83"/>
    </row>
    <row r="18" spans="1:4" ht="15">
      <c r="A18" s="91" t="s">
        <v>32</v>
      </c>
      <c r="B18" s="91"/>
      <c r="C18" s="31" t="s">
        <v>7</v>
      </c>
      <c r="D18" s="31" t="s">
        <v>21</v>
      </c>
    </row>
    <row r="19" spans="1:4" ht="15">
      <c r="A19" s="19" t="s">
        <v>11</v>
      </c>
      <c r="B19" s="19" t="s">
        <v>33</v>
      </c>
      <c r="C19" s="41">
        <v>9.3</v>
      </c>
      <c r="D19" s="31">
        <f>$D$15*C19%</f>
        <v>188.08971000000003</v>
      </c>
    </row>
    <row r="20" spans="1:4" ht="15">
      <c r="A20" s="19" t="s">
        <v>12</v>
      </c>
      <c r="B20" s="19" t="s">
        <v>34</v>
      </c>
      <c r="C20" s="41">
        <v>12.6</v>
      </c>
      <c r="D20" s="31">
        <f>$D$15*C20%</f>
        <v>254.83122</v>
      </c>
    </row>
    <row r="21" spans="1:4" ht="15">
      <c r="A21" s="92" t="s">
        <v>35</v>
      </c>
      <c r="B21" s="92"/>
      <c r="C21" s="34">
        <f>+C19+C20</f>
        <v>21.9</v>
      </c>
      <c r="D21" s="35">
        <f>SUM(D19:D20)</f>
        <v>442.92093</v>
      </c>
    </row>
    <row r="22" ht="7.5" customHeight="1"/>
    <row r="23" spans="1:4" ht="15">
      <c r="A23" s="93" t="s">
        <v>36</v>
      </c>
      <c r="B23" s="93"/>
      <c r="C23" s="33" t="s">
        <v>7</v>
      </c>
      <c r="D23" s="33" t="s">
        <v>21</v>
      </c>
    </row>
    <row r="24" spans="1:4" ht="15">
      <c r="A24" s="19" t="s">
        <v>11</v>
      </c>
      <c r="B24" s="19" t="s">
        <v>38</v>
      </c>
      <c r="C24" s="31">
        <v>20</v>
      </c>
      <c r="D24" s="31">
        <f>$D$15*C24%</f>
        <v>404.494</v>
      </c>
    </row>
    <row r="25" spans="1:4" ht="15">
      <c r="A25" s="19" t="s">
        <v>12</v>
      </c>
      <c r="B25" s="19" t="s">
        <v>39</v>
      </c>
      <c r="C25" s="31">
        <v>2.5</v>
      </c>
      <c r="D25" s="31">
        <f>$D$15*C25%</f>
        <v>50.56175</v>
      </c>
    </row>
    <row r="26" spans="1:4" ht="15">
      <c r="A26" s="19" t="s">
        <v>13</v>
      </c>
      <c r="B26" s="19" t="s">
        <v>40</v>
      </c>
      <c r="C26" s="31">
        <v>3</v>
      </c>
      <c r="D26" s="31">
        <f aca="true" t="shared" si="0" ref="D26:D30">$D$15*C26%</f>
        <v>60.674099999999996</v>
      </c>
    </row>
    <row r="27" spans="1:4" ht="15">
      <c r="A27" s="19" t="s">
        <v>14</v>
      </c>
      <c r="B27" s="19" t="s">
        <v>41</v>
      </c>
      <c r="C27" s="31">
        <v>1.5</v>
      </c>
      <c r="D27" s="31">
        <f t="shared" si="0"/>
        <v>30.337049999999998</v>
      </c>
    </row>
    <row r="28" spans="1:6" ht="15">
      <c r="A28" s="19" t="s">
        <v>22</v>
      </c>
      <c r="B28" s="19" t="s">
        <v>42</v>
      </c>
      <c r="C28" s="31">
        <v>1</v>
      </c>
      <c r="D28" s="31">
        <f t="shared" si="0"/>
        <v>20.224700000000002</v>
      </c>
      <c r="F28" s="1">
        <f>+C21+C32+C55+C65</f>
        <v>82.44999999999999</v>
      </c>
    </row>
    <row r="29" spans="1:6" ht="15">
      <c r="A29" s="19" t="s">
        <v>23</v>
      </c>
      <c r="B29" s="19" t="s">
        <v>43</v>
      </c>
      <c r="C29" s="31">
        <v>0.6</v>
      </c>
      <c r="D29" s="31">
        <f t="shared" si="0"/>
        <v>12.134820000000001</v>
      </c>
      <c r="F29" s="1"/>
    </row>
    <row r="30" spans="1:4" ht="15">
      <c r="A30" s="19" t="s">
        <v>24</v>
      </c>
      <c r="B30" s="19" t="s">
        <v>44</v>
      </c>
      <c r="C30" s="31">
        <v>0.2</v>
      </c>
      <c r="D30" s="31">
        <f t="shared" si="0"/>
        <v>4.04494</v>
      </c>
    </row>
    <row r="31" spans="1:4" ht="15">
      <c r="A31" s="19" t="s">
        <v>37</v>
      </c>
      <c r="B31" s="19" t="s">
        <v>45</v>
      </c>
      <c r="C31" s="31">
        <v>8</v>
      </c>
      <c r="D31" s="31">
        <f>$D$15*C31%</f>
        <v>161.79760000000002</v>
      </c>
    </row>
    <row r="32" spans="1:4" ht="15">
      <c r="A32" s="94" t="s">
        <v>46</v>
      </c>
      <c r="B32" s="95"/>
      <c r="C32" s="35">
        <f>SUM(C24:C31)</f>
        <v>36.8</v>
      </c>
      <c r="D32" s="35">
        <f>SUM(D24:D31)</f>
        <v>744.26896</v>
      </c>
    </row>
    <row r="33" ht="7.5" customHeight="1"/>
    <row r="34" spans="1:4" ht="15">
      <c r="A34" s="91" t="s">
        <v>47</v>
      </c>
      <c r="B34" s="91"/>
      <c r="C34" s="31" t="s">
        <v>7</v>
      </c>
      <c r="D34" s="31" t="s">
        <v>21</v>
      </c>
    </row>
    <row r="35" spans="1:4" ht="15">
      <c r="A35" s="19" t="s">
        <v>11</v>
      </c>
      <c r="B35" s="19" t="s">
        <v>48</v>
      </c>
      <c r="C35" s="31"/>
      <c r="D35" s="31"/>
    </row>
    <row r="36" spans="1:4" ht="15">
      <c r="A36" s="19" t="s">
        <v>12</v>
      </c>
      <c r="B36" s="19" t="s">
        <v>83</v>
      </c>
      <c r="C36" s="31"/>
      <c r="D36" s="31">
        <v>210.23</v>
      </c>
    </row>
    <row r="37" spans="1:4" ht="15">
      <c r="A37" s="19" t="s">
        <v>13</v>
      </c>
      <c r="B37" s="19" t="s">
        <v>104</v>
      </c>
      <c r="C37" s="31"/>
      <c r="D37" s="31"/>
    </row>
    <row r="38" spans="1:4" ht="15">
      <c r="A38" s="19" t="s">
        <v>14</v>
      </c>
      <c r="B38" s="19" t="s">
        <v>49</v>
      </c>
      <c r="C38" s="31"/>
      <c r="D38" s="31"/>
    </row>
    <row r="39" spans="1:4" ht="15">
      <c r="A39" s="19" t="s">
        <v>22</v>
      </c>
      <c r="B39" s="19" t="s">
        <v>50</v>
      </c>
      <c r="C39" s="31"/>
      <c r="D39" s="31"/>
    </row>
    <row r="40" spans="1:4" ht="15">
      <c r="A40" s="92" t="s">
        <v>51</v>
      </c>
      <c r="B40" s="92"/>
      <c r="C40" s="92"/>
      <c r="D40" s="35">
        <f>SUM(D36:D39)</f>
        <v>210.23</v>
      </c>
    </row>
    <row r="41" ht="7.5" customHeight="1"/>
    <row r="42" spans="1:4" ht="15">
      <c r="A42" s="96" t="s">
        <v>80</v>
      </c>
      <c r="B42" s="96"/>
      <c r="C42" s="96"/>
      <c r="D42" s="96"/>
    </row>
    <row r="43" spans="1:4" ht="15">
      <c r="A43" s="19" t="s">
        <v>52</v>
      </c>
      <c r="B43" s="88" t="s">
        <v>32</v>
      </c>
      <c r="C43" s="88"/>
      <c r="D43" s="31">
        <f>D21</f>
        <v>442.92093</v>
      </c>
    </row>
    <row r="44" spans="1:4" ht="15">
      <c r="A44" s="19" t="s">
        <v>53</v>
      </c>
      <c r="B44" s="88" t="s">
        <v>36</v>
      </c>
      <c r="C44" s="88"/>
      <c r="D44" s="31">
        <f>D32</f>
        <v>744.26896</v>
      </c>
    </row>
    <row r="45" spans="1:4" ht="15">
      <c r="A45" s="19" t="s">
        <v>54</v>
      </c>
      <c r="B45" s="88" t="s">
        <v>47</v>
      </c>
      <c r="C45" s="88"/>
      <c r="D45" s="31">
        <f>D40</f>
        <v>210.23</v>
      </c>
    </row>
    <row r="46" spans="1:4" ht="15">
      <c r="A46" s="89" t="s">
        <v>82</v>
      </c>
      <c r="B46" s="97"/>
      <c r="C46" s="90"/>
      <c r="D46" s="32">
        <f>SUM(D43:D45)</f>
        <v>1397.4198900000001</v>
      </c>
    </row>
    <row r="47" ht="6.75" customHeight="1"/>
    <row r="48" spans="1:4" ht="15">
      <c r="A48" s="85" t="s">
        <v>55</v>
      </c>
      <c r="B48" s="85"/>
      <c r="C48" s="85"/>
      <c r="D48" s="85"/>
    </row>
    <row r="49" spans="1:4" ht="15">
      <c r="A49" s="22" t="s">
        <v>11</v>
      </c>
      <c r="B49" s="22" t="s">
        <v>56</v>
      </c>
      <c r="C49" s="36">
        <v>2.18</v>
      </c>
      <c r="D49" s="33">
        <f aca="true" t="shared" si="1" ref="D49:D53">$D$15*C49%</f>
        <v>44.089846</v>
      </c>
    </row>
    <row r="50" spans="1:4" ht="15">
      <c r="A50" s="22" t="s">
        <v>12</v>
      </c>
      <c r="B50" s="22" t="s">
        <v>113</v>
      </c>
      <c r="C50" s="36">
        <v>0.35</v>
      </c>
      <c r="D50" s="33">
        <f t="shared" si="1"/>
        <v>7.078644999999999</v>
      </c>
    </row>
    <row r="51" spans="1:4" ht="15">
      <c r="A51" s="22" t="s">
        <v>13</v>
      </c>
      <c r="B51" s="22" t="s">
        <v>114</v>
      </c>
      <c r="C51" s="36">
        <v>4</v>
      </c>
      <c r="D51" s="33">
        <f t="shared" si="1"/>
        <v>80.89880000000001</v>
      </c>
    </row>
    <row r="52" spans="1:4" ht="15">
      <c r="A52" s="22" t="s">
        <v>14</v>
      </c>
      <c r="B52" s="22" t="s">
        <v>57</v>
      </c>
      <c r="C52" s="36">
        <v>1.42</v>
      </c>
      <c r="D52" s="33">
        <f t="shared" si="1"/>
        <v>28.719074</v>
      </c>
    </row>
    <row r="53" spans="1:4" ht="15">
      <c r="A53" s="22" t="s">
        <v>22</v>
      </c>
      <c r="B53" s="22" t="s">
        <v>115</v>
      </c>
      <c r="C53" s="33">
        <v>10.52</v>
      </c>
      <c r="D53" s="33">
        <f t="shared" si="1"/>
        <v>212.763844</v>
      </c>
    </row>
    <row r="54" ht="4.9" customHeight="1"/>
    <row r="55" spans="1:4" ht="15">
      <c r="A55" s="83" t="s">
        <v>58</v>
      </c>
      <c r="B55" s="83"/>
      <c r="C55" s="32">
        <f>SUM(C49:C54)</f>
        <v>18.47</v>
      </c>
      <c r="D55" s="32">
        <f>SUM(D49:D54)</f>
        <v>373.550209</v>
      </c>
    </row>
    <row r="56" ht="7.5" customHeight="1"/>
    <row r="57" spans="1:4" ht="15">
      <c r="A57" s="85" t="s">
        <v>109</v>
      </c>
      <c r="B57" s="85"/>
      <c r="C57" s="85"/>
      <c r="D57" s="85"/>
    </row>
    <row r="58" spans="2:4" ht="15">
      <c r="B58" s="25" t="s">
        <v>59</v>
      </c>
      <c r="C58" s="33" t="s">
        <v>7</v>
      </c>
      <c r="D58" s="33" t="s">
        <v>21</v>
      </c>
    </row>
    <row r="59" spans="1:4" ht="15">
      <c r="A59" s="22" t="s">
        <v>11</v>
      </c>
      <c r="B59" s="22" t="s">
        <v>60</v>
      </c>
      <c r="C59" s="33">
        <v>0</v>
      </c>
      <c r="D59" s="33">
        <f aca="true" t="shared" si="2" ref="D59:D64">$D$15*C59%</f>
        <v>0</v>
      </c>
    </row>
    <row r="60" spans="1:4" ht="15">
      <c r="A60" s="22" t="s">
        <v>12</v>
      </c>
      <c r="B60" s="22" t="s">
        <v>61</v>
      </c>
      <c r="C60" s="36">
        <v>0.74</v>
      </c>
      <c r="D60" s="33">
        <f t="shared" si="2"/>
        <v>14.966278</v>
      </c>
    </row>
    <row r="61" spans="1:4" ht="15">
      <c r="A61" s="22" t="s">
        <v>13</v>
      </c>
      <c r="B61" s="22" t="s">
        <v>111</v>
      </c>
      <c r="C61" s="36">
        <v>0.8</v>
      </c>
      <c r="D61" s="33">
        <f t="shared" si="2"/>
        <v>16.17976</v>
      </c>
    </row>
    <row r="62" spans="1:4" ht="15">
      <c r="A62" s="22" t="s">
        <v>14</v>
      </c>
      <c r="B62" s="22" t="s">
        <v>62</v>
      </c>
      <c r="C62" s="36">
        <v>0.36</v>
      </c>
      <c r="D62" s="33">
        <f t="shared" si="2"/>
        <v>7.280892</v>
      </c>
    </row>
    <row r="63" spans="1:4" ht="15">
      <c r="A63" s="22" t="s">
        <v>22</v>
      </c>
      <c r="B63" s="22" t="s">
        <v>112</v>
      </c>
      <c r="C63" s="36">
        <v>3.38</v>
      </c>
      <c r="D63" s="33">
        <f t="shared" si="2"/>
        <v>68.35948599999999</v>
      </c>
    </row>
    <row r="64" spans="1:4" ht="15">
      <c r="A64" s="22" t="s">
        <v>23</v>
      </c>
      <c r="B64" s="22" t="s">
        <v>31</v>
      </c>
      <c r="C64" s="33">
        <v>0</v>
      </c>
      <c r="D64" s="33">
        <f t="shared" si="2"/>
        <v>0</v>
      </c>
    </row>
    <row r="65" spans="1:4" ht="15">
      <c r="A65" s="98" t="s">
        <v>63</v>
      </c>
      <c r="B65" s="98"/>
      <c r="C65" s="37">
        <f>SUM(C59:C64)</f>
        <v>5.279999999999999</v>
      </c>
      <c r="D65" s="37">
        <f>SUM(D59:D64)</f>
        <v>106.786416</v>
      </c>
    </row>
    <row r="66" ht="6.75" customHeight="1"/>
    <row r="67" spans="2:4" ht="15">
      <c r="B67" s="25" t="s">
        <v>64</v>
      </c>
      <c r="C67" s="33" t="s">
        <v>7</v>
      </c>
      <c r="D67" s="33" t="s">
        <v>21</v>
      </c>
    </row>
    <row r="68" spans="1:4" ht="15">
      <c r="A68" s="22" t="s">
        <v>11</v>
      </c>
      <c r="B68" s="22" t="s">
        <v>65</v>
      </c>
      <c r="C68" s="33">
        <v>0</v>
      </c>
      <c r="D68" s="33">
        <v>0</v>
      </c>
    </row>
    <row r="69" spans="1:4" ht="15">
      <c r="A69" s="98" t="s">
        <v>66</v>
      </c>
      <c r="B69" s="98"/>
      <c r="C69" s="31">
        <v>0</v>
      </c>
      <c r="D69" s="31">
        <v>0</v>
      </c>
    </row>
    <row r="70" ht="8.25" customHeight="1"/>
    <row r="71" spans="1:4" ht="15">
      <c r="A71" s="96" t="s">
        <v>108</v>
      </c>
      <c r="B71" s="96"/>
      <c r="C71" s="96"/>
      <c r="D71" s="96"/>
    </row>
    <row r="72" spans="1:4" ht="15">
      <c r="A72" s="22" t="s">
        <v>67</v>
      </c>
      <c r="B72" s="99" t="s">
        <v>61</v>
      </c>
      <c r="C72" s="99"/>
      <c r="D72" s="33">
        <f>D65</f>
        <v>106.786416</v>
      </c>
    </row>
    <row r="73" spans="1:4" ht="15">
      <c r="A73" s="22" t="s">
        <v>68</v>
      </c>
      <c r="B73" s="99" t="s">
        <v>69</v>
      </c>
      <c r="C73" s="99"/>
      <c r="D73" s="33">
        <f>D69</f>
        <v>0</v>
      </c>
    </row>
    <row r="74" spans="1:4" ht="15">
      <c r="A74" s="100" t="s">
        <v>70</v>
      </c>
      <c r="B74" s="100"/>
      <c r="C74" s="100"/>
      <c r="D74" s="42">
        <f>SUM(D72:D73)</f>
        <v>106.786416</v>
      </c>
    </row>
    <row r="75" ht="7.5" customHeight="1"/>
    <row r="76" spans="1:4" ht="15">
      <c r="A76" s="83" t="s">
        <v>71</v>
      </c>
      <c r="B76" s="83"/>
      <c r="C76" s="83"/>
      <c r="D76" s="83"/>
    </row>
    <row r="77" spans="1:4" ht="15">
      <c r="A77" s="24"/>
      <c r="B77" s="24" t="s">
        <v>98</v>
      </c>
      <c r="C77" s="32"/>
      <c r="D77" s="32"/>
    </row>
    <row r="78" spans="1:4" ht="15">
      <c r="A78" s="20"/>
      <c r="B78" s="20" t="s">
        <v>72</v>
      </c>
      <c r="C78" s="31" t="s">
        <v>7</v>
      </c>
      <c r="D78" s="31" t="s">
        <v>21</v>
      </c>
    </row>
    <row r="79" spans="1:4" ht="15">
      <c r="A79" s="19" t="s">
        <v>11</v>
      </c>
      <c r="B79" s="19" t="s">
        <v>131</v>
      </c>
      <c r="C79" s="41">
        <v>0</v>
      </c>
      <c r="D79" s="72">
        <f>'8 - composicao  de preços'!H9</f>
        <v>8.3575</v>
      </c>
    </row>
    <row r="80" spans="1:4" ht="15">
      <c r="A80" s="19" t="s">
        <v>12</v>
      </c>
      <c r="B80" s="19" t="s">
        <v>73</v>
      </c>
      <c r="C80" s="41">
        <v>0</v>
      </c>
      <c r="D80" s="72">
        <v>0</v>
      </c>
    </row>
    <row r="81" spans="1:4" ht="15">
      <c r="A81" s="19" t="s">
        <v>13</v>
      </c>
      <c r="B81" s="19" t="s">
        <v>97</v>
      </c>
      <c r="C81" s="41">
        <v>0</v>
      </c>
      <c r="D81" s="72">
        <f>'8 - composicao  de preços'!H10</f>
        <v>28.560833333333335</v>
      </c>
    </row>
    <row r="82" spans="1:4" ht="15">
      <c r="A82" s="19" t="s">
        <v>14</v>
      </c>
      <c r="B82" s="19" t="s">
        <v>31</v>
      </c>
      <c r="C82" s="31">
        <v>0</v>
      </c>
      <c r="D82" s="43" t="s">
        <v>92</v>
      </c>
    </row>
    <row r="83" spans="1:4" ht="15">
      <c r="A83" s="83" t="s">
        <v>74</v>
      </c>
      <c r="B83" s="83"/>
      <c r="C83" s="32"/>
      <c r="D83" s="40">
        <f>SUM(D79:D82)</f>
        <v>36.91833333333334</v>
      </c>
    </row>
    <row r="84" spans="1:4" ht="15">
      <c r="A84" s="84" t="s">
        <v>77</v>
      </c>
      <c r="B84" s="84"/>
      <c r="C84" s="84"/>
      <c r="D84" s="44">
        <f>D83+D74+D55+D46+D15</f>
        <v>3937.1448483333334</v>
      </c>
    </row>
    <row r="85" ht="6.75" customHeight="1"/>
    <row r="86" spans="1:4" ht="15">
      <c r="A86" s="85" t="s">
        <v>105</v>
      </c>
      <c r="B86" s="85"/>
      <c r="C86" s="85"/>
      <c r="D86" s="85"/>
    </row>
    <row r="87" spans="1:5" ht="15">
      <c r="A87" s="23"/>
      <c r="B87" s="23"/>
      <c r="C87" s="33" t="s">
        <v>7</v>
      </c>
      <c r="D87" s="33" t="s">
        <v>21</v>
      </c>
      <c r="E87" s="1"/>
    </row>
    <row r="88" spans="1:4" ht="15">
      <c r="A88" s="26" t="s">
        <v>11</v>
      </c>
      <c r="B88" s="26" t="s">
        <v>84</v>
      </c>
      <c r="C88" s="38">
        <v>0.0467</v>
      </c>
      <c r="D88" s="31">
        <f>D84*C88</f>
        <v>183.86466441716667</v>
      </c>
    </row>
    <row r="89" spans="1:4" ht="15">
      <c r="A89" s="26" t="s">
        <v>12</v>
      </c>
      <c r="B89" s="26" t="s">
        <v>85</v>
      </c>
      <c r="C89" s="38">
        <v>0.0078</v>
      </c>
      <c r="D89" s="31">
        <f>D84*C89</f>
        <v>30.709729817</v>
      </c>
    </row>
    <row r="90" spans="1:4" ht="15">
      <c r="A90" s="26" t="s">
        <v>13</v>
      </c>
      <c r="B90" s="26" t="s">
        <v>86</v>
      </c>
      <c r="C90" s="38">
        <v>0.0097</v>
      </c>
      <c r="D90" s="31">
        <f>D84*C90</f>
        <v>38.190305028833336</v>
      </c>
    </row>
    <row r="91" spans="1:4" ht="15">
      <c r="A91" s="26"/>
      <c r="B91" s="26" t="s">
        <v>87</v>
      </c>
      <c r="C91" s="38">
        <v>0.0121</v>
      </c>
      <c r="D91" s="31">
        <f>D84*C91</f>
        <v>47.639452664833335</v>
      </c>
    </row>
    <row r="92" spans="1:4" ht="15">
      <c r="A92" s="26"/>
      <c r="B92" s="26" t="s">
        <v>88</v>
      </c>
      <c r="C92" s="71">
        <f>'8 - composicao  de preços'!G33</f>
        <v>0.0825</v>
      </c>
      <c r="D92" s="41">
        <f>D84*C92</f>
        <v>324.81444998750004</v>
      </c>
    </row>
    <row r="93" spans="1:4" ht="15">
      <c r="A93" s="26"/>
      <c r="B93" s="26" t="s">
        <v>89</v>
      </c>
      <c r="C93" s="38">
        <v>0.0365</v>
      </c>
      <c r="D93" s="31">
        <f>D84*C93</f>
        <v>143.70578696416666</v>
      </c>
    </row>
    <row r="94" spans="1:4" ht="15">
      <c r="A94" s="26" t="s">
        <v>75</v>
      </c>
      <c r="B94" s="26" t="s">
        <v>90</v>
      </c>
      <c r="C94" s="38">
        <v>0.05</v>
      </c>
      <c r="D94" s="31">
        <f>D84*C94</f>
        <v>196.85724241666668</v>
      </c>
    </row>
    <row r="95" spans="1:4" ht="25.5">
      <c r="A95" s="26" t="s">
        <v>76</v>
      </c>
      <c r="B95" s="27" t="s">
        <v>91</v>
      </c>
      <c r="C95" s="38">
        <v>0</v>
      </c>
      <c r="D95" s="31">
        <f>D84*C95</f>
        <v>0</v>
      </c>
    </row>
    <row r="96" spans="1:4" ht="15">
      <c r="A96" s="102" t="s">
        <v>79</v>
      </c>
      <c r="B96" s="102"/>
      <c r="C96" s="39">
        <f>SUM(C88:C95)</f>
        <v>0.24530000000000002</v>
      </c>
      <c r="D96" s="40">
        <f>SUM(D88:D95)</f>
        <v>965.7816312961668</v>
      </c>
    </row>
    <row r="97" ht="8.25" customHeight="1">
      <c r="D97" s="45"/>
    </row>
    <row r="98" spans="1:4" ht="15">
      <c r="A98" s="103" t="s">
        <v>122</v>
      </c>
      <c r="B98" s="103"/>
      <c r="C98" s="103"/>
      <c r="D98" s="46" t="s">
        <v>21</v>
      </c>
    </row>
    <row r="99" spans="1:6" ht="15">
      <c r="A99" s="104" t="s">
        <v>78</v>
      </c>
      <c r="B99" s="105"/>
      <c r="C99" s="106"/>
      <c r="D99" s="46">
        <f>D96+D84</f>
        <v>4902.9264796295</v>
      </c>
      <c r="F99" s="1"/>
    </row>
    <row r="100" ht="15">
      <c r="F100" s="1"/>
    </row>
    <row r="102" spans="1:4" ht="15">
      <c r="A102" s="93" t="s">
        <v>143</v>
      </c>
      <c r="B102" s="93"/>
      <c r="C102" s="93"/>
      <c r="D102" s="93"/>
    </row>
    <row r="103" spans="1:4" ht="15">
      <c r="A103" s="101" t="s">
        <v>102</v>
      </c>
      <c r="B103" s="101"/>
      <c r="C103" s="101"/>
      <c r="D103" s="101"/>
    </row>
    <row r="104" spans="1:4" ht="15">
      <c r="A104" s="93" t="s">
        <v>94</v>
      </c>
      <c r="B104" s="93"/>
      <c r="C104" s="93"/>
      <c r="D104" s="93"/>
    </row>
    <row r="105" ht="15">
      <c r="B105" s="28"/>
    </row>
  </sheetData>
  <mergeCells count="38">
    <mergeCell ref="A103:D103"/>
    <mergeCell ref="A104:D104"/>
    <mergeCell ref="A84:C84"/>
    <mergeCell ref="A86:D86"/>
    <mergeCell ref="A96:B96"/>
    <mergeCell ref="A98:C98"/>
    <mergeCell ref="A99:C99"/>
    <mergeCell ref="A102:D102"/>
    <mergeCell ref="A83:B83"/>
    <mergeCell ref="A46:C46"/>
    <mergeCell ref="A48:D48"/>
    <mergeCell ref="A55:B55"/>
    <mergeCell ref="A57:D57"/>
    <mergeCell ref="A65:B65"/>
    <mergeCell ref="A69:B69"/>
    <mergeCell ref="A71:D71"/>
    <mergeCell ref="B72:C72"/>
    <mergeCell ref="B73:C73"/>
    <mergeCell ref="A74:C74"/>
    <mergeCell ref="A76:D76"/>
    <mergeCell ref="B45:C45"/>
    <mergeCell ref="B15:C15"/>
    <mergeCell ref="A17:D17"/>
    <mergeCell ref="A18:B18"/>
    <mergeCell ref="A21:B21"/>
    <mergeCell ref="A23:B23"/>
    <mergeCell ref="A32:B32"/>
    <mergeCell ref="A34:B34"/>
    <mergeCell ref="A40:C40"/>
    <mergeCell ref="A42:D42"/>
    <mergeCell ref="B43:C43"/>
    <mergeCell ref="B44:C44"/>
    <mergeCell ref="A6:D6"/>
    <mergeCell ref="A1:D1"/>
    <mergeCell ref="A2:D2"/>
    <mergeCell ref="C3:D3"/>
    <mergeCell ref="C4:D4"/>
    <mergeCell ref="C5:D5"/>
  </mergeCells>
  <printOptions/>
  <pageMargins left="0.5118110236220472" right="0.5118110236220472" top="0.7874015748031497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EF7C2-C3E2-4101-8E08-6716CDE0F4F3}">
  <dimension ref="A1:F105"/>
  <sheetViews>
    <sheetView zoomScale="130" zoomScaleNormal="130" workbookViewId="0" topLeftCell="A81">
      <selection activeCell="A104" sqref="A104:D104"/>
    </sheetView>
  </sheetViews>
  <sheetFormatPr defaultColWidth="9.140625" defaultRowHeight="15"/>
  <cols>
    <col min="1" max="1" width="3.7109375" style="22" bestFit="1" customWidth="1"/>
    <col min="2" max="2" width="66.421875" style="22" bestFit="1" customWidth="1"/>
    <col min="3" max="3" width="9.140625" style="33" customWidth="1"/>
    <col min="4" max="4" width="12.140625" style="33" customWidth="1"/>
    <col min="5" max="5" width="9.57421875" style="0" bestFit="1" customWidth="1"/>
    <col min="6" max="6" width="9.57421875" style="0" hidden="1" customWidth="1"/>
  </cols>
  <sheetData>
    <row r="1" spans="1:4" ht="15">
      <c r="A1" s="84" t="s">
        <v>95</v>
      </c>
      <c r="B1" s="84"/>
      <c r="C1" s="84"/>
      <c r="D1" s="84"/>
    </row>
    <row r="2" spans="1:4" ht="15">
      <c r="A2" s="85" t="s">
        <v>16</v>
      </c>
      <c r="B2" s="85"/>
      <c r="C2" s="85"/>
      <c r="D2" s="85"/>
    </row>
    <row r="3" spans="1:4" ht="15">
      <c r="A3" s="19" t="s">
        <v>11</v>
      </c>
      <c r="B3" s="19" t="s">
        <v>15</v>
      </c>
      <c r="C3" s="86">
        <v>45243</v>
      </c>
      <c r="D3" s="86"/>
    </row>
    <row r="4" spans="1:4" ht="15">
      <c r="A4" s="19" t="s">
        <v>12</v>
      </c>
      <c r="B4" s="19" t="s">
        <v>17</v>
      </c>
      <c r="C4" s="87" t="s">
        <v>103</v>
      </c>
      <c r="D4" s="87"/>
    </row>
    <row r="5" spans="1:4" ht="15">
      <c r="A5" s="19" t="s">
        <v>13</v>
      </c>
      <c r="B5" s="19" t="s">
        <v>18</v>
      </c>
      <c r="C5" s="87">
        <v>12</v>
      </c>
      <c r="D5" s="87"/>
    </row>
    <row r="6" spans="1:4" ht="15">
      <c r="A6" s="83" t="s">
        <v>19</v>
      </c>
      <c r="B6" s="83"/>
      <c r="C6" s="83"/>
      <c r="D6" s="83"/>
    </row>
    <row r="7" spans="1:4" ht="15">
      <c r="A7" s="19"/>
      <c r="B7" s="19" t="s">
        <v>20</v>
      </c>
      <c r="C7" s="31" t="s">
        <v>7</v>
      </c>
      <c r="D7" s="31" t="s">
        <v>21</v>
      </c>
    </row>
    <row r="8" spans="1:4" ht="15">
      <c r="A8" s="19" t="s">
        <v>11</v>
      </c>
      <c r="B8" s="19" t="s">
        <v>25</v>
      </c>
      <c r="C8" s="31">
        <v>100</v>
      </c>
      <c r="D8" s="31">
        <v>1361.26</v>
      </c>
    </row>
    <row r="9" spans="1:4" ht="15">
      <c r="A9" s="19" t="s">
        <v>12</v>
      </c>
      <c r="B9" s="19" t="s">
        <v>26</v>
      </c>
      <c r="C9" s="31"/>
      <c r="D9" s="31"/>
    </row>
    <row r="10" spans="1:4" ht="15">
      <c r="A10" s="19" t="s">
        <v>13</v>
      </c>
      <c r="B10" s="19" t="s">
        <v>27</v>
      </c>
      <c r="C10" s="31">
        <v>20</v>
      </c>
      <c r="D10" s="31">
        <f>D8*20%</f>
        <v>272.252</v>
      </c>
    </row>
    <row r="11" spans="1:4" ht="15">
      <c r="A11" s="19" t="s">
        <v>14</v>
      </c>
      <c r="B11" s="19" t="s">
        <v>28</v>
      </c>
      <c r="C11" s="31"/>
      <c r="D11" s="31"/>
    </row>
    <row r="12" spans="1:4" ht="15">
      <c r="A12" s="19" t="s">
        <v>22</v>
      </c>
      <c r="B12" s="19" t="s">
        <v>29</v>
      </c>
      <c r="C12" s="31"/>
      <c r="D12" s="31"/>
    </row>
    <row r="13" spans="1:4" ht="15">
      <c r="A13" s="19" t="s">
        <v>23</v>
      </c>
      <c r="B13" s="19" t="s">
        <v>30</v>
      </c>
      <c r="C13" s="31"/>
      <c r="D13" s="31"/>
    </row>
    <row r="14" spans="1:4" ht="15">
      <c r="A14" s="19" t="s">
        <v>24</v>
      </c>
      <c r="B14" s="19" t="s">
        <v>31</v>
      </c>
      <c r="C14" s="31"/>
      <c r="D14" s="31"/>
    </row>
    <row r="15" spans="1:4" ht="15">
      <c r="A15" s="21"/>
      <c r="B15" s="89" t="s">
        <v>81</v>
      </c>
      <c r="C15" s="90"/>
      <c r="D15" s="35">
        <f>SUM(D8:D14)</f>
        <v>1633.512</v>
      </c>
    </row>
    <row r="16" ht="8.25" customHeight="1">
      <c r="F16" s="1"/>
    </row>
    <row r="17" spans="1:4" ht="15">
      <c r="A17" s="83" t="s">
        <v>110</v>
      </c>
      <c r="B17" s="83"/>
      <c r="C17" s="83"/>
      <c r="D17" s="83"/>
    </row>
    <row r="18" spans="1:4" ht="15">
      <c r="A18" s="91" t="s">
        <v>32</v>
      </c>
      <c r="B18" s="91"/>
      <c r="C18" s="31" t="s">
        <v>7</v>
      </c>
      <c r="D18" s="31" t="s">
        <v>21</v>
      </c>
    </row>
    <row r="19" spans="1:4" ht="15">
      <c r="A19" s="19" t="s">
        <v>11</v>
      </c>
      <c r="B19" s="19" t="s">
        <v>33</v>
      </c>
      <c r="C19" s="41">
        <v>9.3</v>
      </c>
      <c r="D19" s="31">
        <f>$D$15*C19%</f>
        <v>151.916616</v>
      </c>
    </row>
    <row r="20" spans="1:4" ht="15">
      <c r="A20" s="19" t="s">
        <v>12</v>
      </c>
      <c r="B20" s="19" t="s">
        <v>34</v>
      </c>
      <c r="C20" s="41">
        <v>12.6</v>
      </c>
      <c r="D20" s="31">
        <f>$D$15*C20%</f>
        <v>205.822512</v>
      </c>
    </row>
    <row r="21" spans="1:4" ht="15">
      <c r="A21" s="92" t="s">
        <v>35</v>
      </c>
      <c r="B21" s="92"/>
      <c r="C21" s="34">
        <f>+C19+C20</f>
        <v>21.9</v>
      </c>
      <c r="D21" s="35">
        <f>SUM(D19:D20)</f>
        <v>357.739128</v>
      </c>
    </row>
    <row r="22" ht="7.5" customHeight="1"/>
    <row r="23" spans="1:4" ht="15">
      <c r="A23" s="93" t="s">
        <v>36</v>
      </c>
      <c r="B23" s="93"/>
      <c r="C23" s="33" t="s">
        <v>7</v>
      </c>
      <c r="D23" s="33" t="s">
        <v>21</v>
      </c>
    </row>
    <row r="24" spans="1:4" ht="15">
      <c r="A24" s="19" t="s">
        <v>11</v>
      </c>
      <c r="B24" s="19" t="s">
        <v>38</v>
      </c>
      <c r="C24" s="31">
        <v>20</v>
      </c>
      <c r="D24" s="31">
        <f>$D$15*C24%</f>
        <v>326.7024</v>
      </c>
    </row>
    <row r="25" spans="1:4" ht="15">
      <c r="A25" s="19" t="s">
        <v>12</v>
      </c>
      <c r="B25" s="19" t="s">
        <v>39</v>
      </c>
      <c r="C25" s="31">
        <v>2.5</v>
      </c>
      <c r="D25" s="31">
        <f>$D$15*C25%</f>
        <v>40.8378</v>
      </c>
    </row>
    <row r="26" spans="1:4" ht="15">
      <c r="A26" s="19" t="s">
        <v>13</v>
      </c>
      <c r="B26" s="19" t="s">
        <v>40</v>
      </c>
      <c r="C26" s="31">
        <v>3</v>
      </c>
      <c r="D26" s="31">
        <f aca="true" t="shared" si="0" ref="D26:D30">$D$15*C26%</f>
        <v>49.005359999999996</v>
      </c>
    </row>
    <row r="27" spans="1:4" ht="15">
      <c r="A27" s="19" t="s">
        <v>14</v>
      </c>
      <c r="B27" s="19" t="s">
        <v>41</v>
      </c>
      <c r="C27" s="31">
        <v>1.5</v>
      </c>
      <c r="D27" s="31">
        <f t="shared" si="0"/>
        <v>24.502679999999998</v>
      </c>
    </row>
    <row r="28" spans="1:6" ht="15">
      <c r="A28" s="19" t="s">
        <v>22</v>
      </c>
      <c r="B28" s="19" t="s">
        <v>42</v>
      </c>
      <c r="C28" s="31">
        <v>1</v>
      </c>
      <c r="D28" s="31">
        <f t="shared" si="0"/>
        <v>16.33512</v>
      </c>
      <c r="F28" s="1">
        <f>+C21+C32+C55+C65</f>
        <v>82.44999999999999</v>
      </c>
    </row>
    <row r="29" spans="1:6" ht="15">
      <c r="A29" s="19" t="s">
        <v>23</v>
      </c>
      <c r="B29" s="19" t="s">
        <v>43</v>
      </c>
      <c r="C29" s="31">
        <v>0.6</v>
      </c>
      <c r="D29" s="31">
        <f t="shared" si="0"/>
        <v>9.801072</v>
      </c>
      <c r="F29" s="1"/>
    </row>
    <row r="30" spans="1:4" ht="15">
      <c r="A30" s="19" t="s">
        <v>24</v>
      </c>
      <c r="B30" s="19" t="s">
        <v>44</v>
      </c>
      <c r="C30" s="31">
        <v>0.2</v>
      </c>
      <c r="D30" s="31">
        <f t="shared" si="0"/>
        <v>3.267024</v>
      </c>
    </row>
    <row r="31" spans="1:4" ht="15">
      <c r="A31" s="19" t="s">
        <v>37</v>
      </c>
      <c r="B31" s="19" t="s">
        <v>45</v>
      </c>
      <c r="C31" s="31">
        <v>8</v>
      </c>
      <c r="D31" s="31">
        <f>$D$15*C31%</f>
        <v>130.68096</v>
      </c>
    </row>
    <row r="32" spans="1:4" ht="15">
      <c r="A32" s="94" t="s">
        <v>46</v>
      </c>
      <c r="B32" s="95"/>
      <c r="C32" s="35">
        <f>SUM(C24:C31)</f>
        <v>36.8</v>
      </c>
      <c r="D32" s="35">
        <f>SUM(D24:D31)</f>
        <v>601.132416</v>
      </c>
    </row>
    <row r="33" ht="7.5" customHeight="1"/>
    <row r="34" spans="1:4" ht="15">
      <c r="A34" s="91" t="s">
        <v>47</v>
      </c>
      <c r="B34" s="91"/>
      <c r="C34" s="31" t="s">
        <v>7</v>
      </c>
      <c r="D34" s="31" t="s">
        <v>21</v>
      </c>
    </row>
    <row r="35" spans="1:4" ht="15">
      <c r="A35" s="19" t="s">
        <v>11</v>
      </c>
      <c r="B35" s="19" t="s">
        <v>48</v>
      </c>
      <c r="C35" s="31"/>
      <c r="D35" s="31"/>
    </row>
    <row r="36" spans="1:4" ht="15">
      <c r="A36" s="19" t="s">
        <v>12</v>
      </c>
      <c r="B36" s="19" t="s">
        <v>83</v>
      </c>
      <c r="C36" s="31"/>
      <c r="D36" s="31">
        <v>210.23</v>
      </c>
    </row>
    <row r="37" spans="1:4" ht="15">
      <c r="A37" s="19" t="s">
        <v>13</v>
      </c>
      <c r="B37" s="19" t="s">
        <v>104</v>
      </c>
      <c r="C37" s="31"/>
      <c r="D37" s="31"/>
    </row>
    <row r="38" spans="1:4" ht="15">
      <c r="A38" s="19" t="s">
        <v>14</v>
      </c>
      <c r="B38" s="19" t="s">
        <v>49</v>
      </c>
      <c r="C38" s="31"/>
      <c r="D38" s="31"/>
    </row>
    <row r="39" spans="1:4" ht="15">
      <c r="A39" s="19" t="s">
        <v>22</v>
      </c>
      <c r="B39" s="19" t="s">
        <v>50</v>
      </c>
      <c r="C39" s="31"/>
      <c r="D39" s="31"/>
    </row>
    <row r="40" spans="1:4" ht="15">
      <c r="A40" s="92" t="s">
        <v>51</v>
      </c>
      <c r="B40" s="92"/>
      <c r="C40" s="92"/>
      <c r="D40" s="35">
        <f>SUM(D36:D39)</f>
        <v>210.23</v>
      </c>
    </row>
    <row r="41" ht="7.5" customHeight="1"/>
    <row r="42" spans="1:4" ht="15">
      <c r="A42" s="96" t="s">
        <v>80</v>
      </c>
      <c r="B42" s="96"/>
      <c r="C42" s="96"/>
      <c r="D42" s="96"/>
    </row>
    <row r="43" spans="1:4" ht="15">
      <c r="A43" s="19" t="s">
        <v>52</v>
      </c>
      <c r="B43" s="88" t="s">
        <v>32</v>
      </c>
      <c r="C43" s="88"/>
      <c r="D43" s="31">
        <f>D21</f>
        <v>357.739128</v>
      </c>
    </row>
    <row r="44" spans="1:4" ht="15">
      <c r="A44" s="19" t="s">
        <v>53</v>
      </c>
      <c r="B44" s="88" t="s">
        <v>36</v>
      </c>
      <c r="C44" s="88"/>
      <c r="D44" s="31">
        <f>D32</f>
        <v>601.132416</v>
      </c>
    </row>
    <row r="45" spans="1:4" ht="15">
      <c r="A45" s="19" t="s">
        <v>54</v>
      </c>
      <c r="B45" s="88" t="s">
        <v>47</v>
      </c>
      <c r="C45" s="88"/>
      <c r="D45" s="31">
        <f>D40</f>
        <v>210.23</v>
      </c>
    </row>
    <row r="46" spans="1:4" ht="15">
      <c r="A46" s="89" t="s">
        <v>82</v>
      </c>
      <c r="B46" s="97"/>
      <c r="C46" s="90"/>
      <c r="D46" s="32">
        <f>SUM(D43:D45)</f>
        <v>1169.101544</v>
      </c>
    </row>
    <row r="47" ht="6.75" customHeight="1"/>
    <row r="48" spans="1:4" ht="15">
      <c r="A48" s="85" t="s">
        <v>55</v>
      </c>
      <c r="B48" s="85"/>
      <c r="C48" s="85"/>
      <c r="D48" s="85"/>
    </row>
    <row r="49" spans="1:4" ht="15">
      <c r="A49" s="22" t="s">
        <v>11</v>
      </c>
      <c r="B49" s="22" t="s">
        <v>56</v>
      </c>
      <c r="C49" s="36">
        <v>2.18</v>
      </c>
      <c r="D49" s="33">
        <f aca="true" t="shared" si="1" ref="D49:D53">$D$15*C49%</f>
        <v>35.6105616</v>
      </c>
    </row>
    <row r="50" spans="1:4" ht="15">
      <c r="A50" s="22" t="s">
        <v>12</v>
      </c>
      <c r="B50" s="22" t="s">
        <v>113</v>
      </c>
      <c r="C50" s="36">
        <v>0.35</v>
      </c>
      <c r="D50" s="33">
        <f t="shared" si="1"/>
        <v>5.717292</v>
      </c>
    </row>
    <row r="51" spans="1:4" ht="15">
      <c r="A51" s="22" t="s">
        <v>13</v>
      </c>
      <c r="B51" s="22" t="s">
        <v>114</v>
      </c>
      <c r="C51" s="36">
        <v>4</v>
      </c>
      <c r="D51" s="33">
        <f t="shared" si="1"/>
        <v>65.34048</v>
      </c>
    </row>
    <row r="52" spans="1:4" ht="15">
      <c r="A52" s="22" t="s">
        <v>14</v>
      </c>
      <c r="B52" s="22" t="s">
        <v>57</v>
      </c>
      <c r="C52" s="36">
        <v>1.42</v>
      </c>
      <c r="D52" s="33">
        <f t="shared" si="1"/>
        <v>23.195870399999997</v>
      </c>
    </row>
    <row r="53" spans="1:4" ht="15">
      <c r="A53" s="22" t="s">
        <v>22</v>
      </c>
      <c r="B53" s="22" t="s">
        <v>115</v>
      </c>
      <c r="C53" s="33">
        <v>10.52</v>
      </c>
      <c r="D53" s="33">
        <f t="shared" si="1"/>
        <v>171.8454624</v>
      </c>
    </row>
    <row r="54" ht="4.9" customHeight="1"/>
    <row r="55" spans="1:4" ht="15">
      <c r="A55" s="83" t="s">
        <v>58</v>
      </c>
      <c r="B55" s="83"/>
      <c r="C55" s="32">
        <f>SUM(C49:C54)</f>
        <v>18.47</v>
      </c>
      <c r="D55" s="32">
        <f>SUM(D49:D54)</f>
        <v>301.7096664</v>
      </c>
    </row>
    <row r="56" ht="7.5" customHeight="1"/>
    <row r="57" spans="1:4" ht="15">
      <c r="A57" s="85" t="s">
        <v>109</v>
      </c>
      <c r="B57" s="85"/>
      <c r="C57" s="85"/>
      <c r="D57" s="85"/>
    </row>
    <row r="58" spans="2:4" ht="15">
      <c r="B58" s="25" t="s">
        <v>59</v>
      </c>
      <c r="C58" s="33" t="s">
        <v>7</v>
      </c>
      <c r="D58" s="33" t="s">
        <v>21</v>
      </c>
    </row>
    <row r="59" spans="1:4" ht="15">
      <c r="A59" s="22" t="s">
        <v>11</v>
      </c>
      <c r="B59" s="22" t="s">
        <v>60</v>
      </c>
      <c r="C59" s="33">
        <v>0</v>
      </c>
      <c r="D59" s="33">
        <f aca="true" t="shared" si="2" ref="D59:D64">$D$15*C59%</f>
        <v>0</v>
      </c>
    </row>
    <row r="60" spans="1:4" ht="15">
      <c r="A60" s="22" t="s">
        <v>12</v>
      </c>
      <c r="B60" s="22" t="s">
        <v>61</v>
      </c>
      <c r="C60" s="36">
        <v>0.74</v>
      </c>
      <c r="D60" s="33">
        <f t="shared" si="2"/>
        <v>12.0879888</v>
      </c>
    </row>
    <row r="61" spans="1:4" ht="15">
      <c r="A61" s="22" t="s">
        <v>13</v>
      </c>
      <c r="B61" s="22" t="s">
        <v>111</v>
      </c>
      <c r="C61" s="36">
        <v>0.8</v>
      </c>
      <c r="D61" s="33">
        <f t="shared" si="2"/>
        <v>13.068096</v>
      </c>
    </row>
    <row r="62" spans="1:4" ht="15">
      <c r="A62" s="22" t="s">
        <v>14</v>
      </c>
      <c r="B62" s="22" t="s">
        <v>62</v>
      </c>
      <c r="C62" s="36">
        <v>0.36</v>
      </c>
      <c r="D62" s="33">
        <f t="shared" si="2"/>
        <v>5.8806432</v>
      </c>
    </row>
    <row r="63" spans="1:4" ht="15">
      <c r="A63" s="22" t="s">
        <v>22</v>
      </c>
      <c r="B63" s="22" t="s">
        <v>112</v>
      </c>
      <c r="C63" s="36">
        <v>3.38</v>
      </c>
      <c r="D63" s="33">
        <f t="shared" si="2"/>
        <v>55.21270559999999</v>
      </c>
    </row>
    <row r="64" spans="1:4" ht="15">
      <c r="A64" s="22" t="s">
        <v>23</v>
      </c>
      <c r="B64" s="22" t="s">
        <v>31</v>
      </c>
      <c r="C64" s="33">
        <v>0</v>
      </c>
      <c r="D64" s="33">
        <f t="shared" si="2"/>
        <v>0</v>
      </c>
    </row>
    <row r="65" spans="1:4" ht="15">
      <c r="A65" s="98" t="s">
        <v>63</v>
      </c>
      <c r="B65" s="98"/>
      <c r="C65" s="37">
        <f>SUM(C59:C64)</f>
        <v>5.279999999999999</v>
      </c>
      <c r="D65" s="37">
        <f>SUM(D59:D64)</f>
        <v>86.2494336</v>
      </c>
    </row>
    <row r="66" ht="6.75" customHeight="1"/>
    <row r="67" spans="2:4" ht="15">
      <c r="B67" s="25" t="s">
        <v>64</v>
      </c>
      <c r="C67" s="33" t="s">
        <v>7</v>
      </c>
      <c r="D67" s="33" t="s">
        <v>21</v>
      </c>
    </row>
    <row r="68" spans="1:4" ht="15">
      <c r="A68" s="22" t="s">
        <v>11</v>
      </c>
      <c r="B68" s="22" t="s">
        <v>65</v>
      </c>
      <c r="C68" s="33">
        <v>0</v>
      </c>
      <c r="D68" s="33">
        <v>0</v>
      </c>
    </row>
    <row r="69" spans="1:4" ht="15">
      <c r="A69" s="98" t="s">
        <v>66</v>
      </c>
      <c r="B69" s="98"/>
      <c r="C69" s="31">
        <v>0</v>
      </c>
      <c r="D69" s="31">
        <v>0</v>
      </c>
    </row>
    <row r="70" ht="8.25" customHeight="1"/>
    <row r="71" spans="1:4" ht="15">
      <c r="A71" s="96" t="s">
        <v>108</v>
      </c>
      <c r="B71" s="96"/>
      <c r="C71" s="96"/>
      <c r="D71" s="96"/>
    </row>
    <row r="72" spans="1:4" ht="15">
      <c r="A72" s="22" t="s">
        <v>67</v>
      </c>
      <c r="B72" s="99" t="s">
        <v>61</v>
      </c>
      <c r="C72" s="99"/>
      <c r="D72" s="33">
        <f>D65</f>
        <v>86.2494336</v>
      </c>
    </row>
    <row r="73" spans="1:4" ht="15">
      <c r="A73" s="22" t="s">
        <v>68</v>
      </c>
      <c r="B73" s="99" t="s">
        <v>69</v>
      </c>
      <c r="C73" s="99"/>
      <c r="D73" s="33">
        <f>D69</f>
        <v>0</v>
      </c>
    </row>
    <row r="74" spans="1:4" ht="15">
      <c r="A74" s="100" t="s">
        <v>70</v>
      </c>
      <c r="B74" s="100"/>
      <c r="C74" s="100"/>
      <c r="D74" s="42">
        <f>SUM(D72:D73)</f>
        <v>86.2494336</v>
      </c>
    </row>
    <row r="75" ht="7.5" customHeight="1"/>
    <row r="76" spans="1:4" ht="15">
      <c r="A76" s="83" t="s">
        <v>71</v>
      </c>
      <c r="B76" s="83"/>
      <c r="C76" s="83"/>
      <c r="D76" s="83"/>
    </row>
    <row r="77" spans="1:4" ht="15">
      <c r="A77" s="24"/>
      <c r="B77" s="24" t="s">
        <v>98</v>
      </c>
      <c r="C77" s="32"/>
      <c r="D77" s="32"/>
    </row>
    <row r="78" spans="1:4" ht="15">
      <c r="A78" s="20"/>
      <c r="B78" s="20" t="s">
        <v>72</v>
      </c>
      <c r="C78" s="31" t="s">
        <v>7</v>
      </c>
      <c r="D78" s="31" t="s">
        <v>21</v>
      </c>
    </row>
    <row r="79" spans="1:4" ht="15">
      <c r="A79" s="19" t="s">
        <v>11</v>
      </c>
      <c r="B79" s="19" t="s">
        <v>131</v>
      </c>
      <c r="C79" s="41">
        <v>0</v>
      </c>
      <c r="D79" s="72">
        <f>'8 - composicao  de preços'!H6</f>
        <v>8.3575</v>
      </c>
    </row>
    <row r="80" spans="1:4" ht="15">
      <c r="A80" s="19" t="s">
        <v>12</v>
      </c>
      <c r="B80" s="19" t="s">
        <v>73</v>
      </c>
      <c r="C80" s="41">
        <v>0</v>
      </c>
      <c r="D80" s="72">
        <v>0</v>
      </c>
    </row>
    <row r="81" spans="1:4" ht="15">
      <c r="A81" s="19" t="s">
        <v>13</v>
      </c>
      <c r="B81" s="19" t="s">
        <v>97</v>
      </c>
      <c r="C81" s="41">
        <v>0</v>
      </c>
      <c r="D81" s="72">
        <v>0</v>
      </c>
    </row>
    <row r="82" spans="1:4" ht="15">
      <c r="A82" s="19" t="s">
        <v>14</v>
      </c>
      <c r="B82" s="19" t="s">
        <v>31</v>
      </c>
      <c r="C82" s="41">
        <v>0</v>
      </c>
      <c r="D82" s="72" t="s">
        <v>92</v>
      </c>
    </row>
    <row r="83" spans="1:4" ht="15">
      <c r="A83" s="83" t="s">
        <v>74</v>
      </c>
      <c r="B83" s="83"/>
      <c r="C83" s="32"/>
      <c r="D83" s="40">
        <f>SUM(D79:D82)</f>
        <v>8.3575</v>
      </c>
    </row>
    <row r="84" spans="1:4" ht="15">
      <c r="A84" s="84" t="s">
        <v>77</v>
      </c>
      <c r="B84" s="84"/>
      <c r="C84" s="84"/>
      <c r="D84" s="44">
        <f>D83+D74+D55+D46+D15</f>
        <v>3198.930144</v>
      </c>
    </row>
    <row r="85" ht="6.75" customHeight="1"/>
    <row r="86" spans="1:4" ht="15">
      <c r="A86" s="85" t="s">
        <v>105</v>
      </c>
      <c r="B86" s="85"/>
      <c r="C86" s="85"/>
      <c r="D86" s="85"/>
    </row>
    <row r="87" spans="1:5" ht="15">
      <c r="A87" s="23"/>
      <c r="B87" s="23"/>
      <c r="C87" s="33" t="s">
        <v>7</v>
      </c>
      <c r="D87" s="33" t="s">
        <v>21</v>
      </c>
      <c r="E87" s="1"/>
    </row>
    <row r="88" spans="1:4" ht="15">
      <c r="A88" s="26" t="s">
        <v>11</v>
      </c>
      <c r="B88" s="26" t="s">
        <v>84</v>
      </c>
      <c r="C88" s="38">
        <v>0.0467</v>
      </c>
      <c r="D88" s="31">
        <f>D84*C88</f>
        <v>149.39003772479998</v>
      </c>
    </row>
    <row r="89" spans="1:4" ht="15">
      <c r="A89" s="26" t="s">
        <v>12</v>
      </c>
      <c r="B89" s="26" t="s">
        <v>85</v>
      </c>
      <c r="C89" s="38">
        <v>0.0078</v>
      </c>
      <c r="D89" s="31">
        <f>D84*C89</f>
        <v>24.9516551232</v>
      </c>
    </row>
    <row r="90" spans="1:4" ht="15">
      <c r="A90" s="26" t="s">
        <v>13</v>
      </c>
      <c r="B90" s="26" t="s">
        <v>86</v>
      </c>
      <c r="C90" s="38">
        <v>0.0097</v>
      </c>
      <c r="D90" s="31">
        <f>D84*C90</f>
        <v>31.0296223968</v>
      </c>
    </row>
    <row r="91" spans="1:4" ht="15">
      <c r="A91" s="26"/>
      <c r="B91" s="26" t="s">
        <v>87</v>
      </c>
      <c r="C91" s="38">
        <v>0.0121</v>
      </c>
      <c r="D91" s="31">
        <f>D84*C91</f>
        <v>38.7070547424</v>
      </c>
    </row>
    <row r="92" spans="1:4" ht="15">
      <c r="A92" s="26"/>
      <c r="B92" s="26" t="s">
        <v>88</v>
      </c>
      <c r="C92" s="38">
        <f>'8 - composicao  de preços'!G33</f>
        <v>0.0825</v>
      </c>
      <c r="D92" s="31">
        <f>D84*C92</f>
        <v>263.91173688</v>
      </c>
    </row>
    <row r="93" spans="1:4" ht="15">
      <c r="A93" s="26"/>
      <c r="B93" s="26" t="s">
        <v>89</v>
      </c>
      <c r="C93" s="38">
        <v>0.0365</v>
      </c>
      <c r="D93" s="31">
        <f>D84*C93</f>
        <v>116.76095025599999</v>
      </c>
    </row>
    <row r="94" spans="1:4" ht="15">
      <c r="A94" s="26" t="s">
        <v>75</v>
      </c>
      <c r="B94" s="26" t="s">
        <v>90</v>
      </c>
      <c r="C94" s="38">
        <v>0.05</v>
      </c>
      <c r="D94" s="31">
        <f>D84*C94</f>
        <v>159.9465072</v>
      </c>
    </row>
    <row r="95" spans="1:4" ht="25.5">
      <c r="A95" s="26" t="s">
        <v>76</v>
      </c>
      <c r="B95" s="27" t="s">
        <v>91</v>
      </c>
      <c r="C95" s="38">
        <v>0</v>
      </c>
      <c r="D95" s="31">
        <f>D84*C95</f>
        <v>0</v>
      </c>
    </row>
    <row r="96" spans="1:4" ht="15">
      <c r="A96" s="102" t="s">
        <v>79</v>
      </c>
      <c r="B96" s="102"/>
      <c r="C96" s="39">
        <f>SUM(C88:C95)</f>
        <v>0.24530000000000002</v>
      </c>
      <c r="D96" s="40">
        <f>SUM(D88:D95)</f>
        <v>784.6975643232</v>
      </c>
    </row>
    <row r="97" ht="8.25" customHeight="1">
      <c r="D97" s="45"/>
    </row>
    <row r="98" spans="1:4" ht="15">
      <c r="A98" s="103" t="s">
        <v>96</v>
      </c>
      <c r="B98" s="103"/>
      <c r="C98" s="103"/>
      <c r="D98" s="46" t="s">
        <v>21</v>
      </c>
    </row>
    <row r="99" spans="1:6" ht="15">
      <c r="A99" s="104" t="s">
        <v>78</v>
      </c>
      <c r="B99" s="105"/>
      <c r="C99" s="106"/>
      <c r="D99" s="46">
        <f>D96+D84</f>
        <v>3983.6277083232</v>
      </c>
      <c r="F99" s="1"/>
    </row>
    <row r="100" ht="15">
      <c r="F100" s="1"/>
    </row>
    <row r="102" spans="1:4" ht="15">
      <c r="A102" s="93" t="s">
        <v>142</v>
      </c>
      <c r="B102" s="93"/>
      <c r="C102" s="93"/>
      <c r="D102" s="93"/>
    </row>
    <row r="103" spans="1:4" ht="15">
      <c r="A103" s="101" t="s">
        <v>102</v>
      </c>
      <c r="B103" s="101"/>
      <c r="C103" s="101"/>
      <c r="D103" s="101"/>
    </row>
    <row r="104" spans="1:4" ht="15">
      <c r="A104" s="93" t="s">
        <v>94</v>
      </c>
      <c r="B104" s="93"/>
      <c r="C104" s="93"/>
      <c r="D104" s="93"/>
    </row>
    <row r="105" ht="15">
      <c r="B105" s="28"/>
    </row>
  </sheetData>
  <mergeCells count="38">
    <mergeCell ref="A32:B32"/>
    <mergeCell ref="A1:D1"/>
    <mergeCell ref="A2:D2"/>
    <mergeCell ref="C3:D3"/>
    <mergeCell ref="C4:D4"/>
    <mergeCell ref="C5:D5"/>
    <mergeCell ref="A6:D6"/>
    <mergeCell ref="B15:C15"/>
    <mergeCell ref="A17:D17"/>
    <mergeCell ref="A18:B18"/>
    <mergeCell ref="A23:B23"/>
    <mergeCell ref="A21:B21"/>
    <mergeCell ref="A34:B34"/>
    <mergeCell ref="A40:C40"/>
    <mergeCell ref="A42:D42"/>
    <mergeCell ref="B43:C43"/>
    <mergeCell ref="B44:C44"/>
    <mergeCell ref="B45:C45"/>
    <mergeCell ref="A46:C46"/>
    <mergeCell ref="A48:D48"/>
    <mergeCell ref="A55:B55"/>
    <mergeCell ref="A57:D57"/>
    <mergeCell ref="A65:B65"/>
    <mergeCell ref="A74:C74"/>
    <mergeCell ref="A76:D76"/>
    <mergeCell ref="A99:C99"/>
    <mergeCell ref="A102:D102"/>
    <mergeCell ref="A71:D71"/>
    <mergeCell ref="B72:C72"/>
    <mergeCell ref="B73:C73"/>
    <mergeCell ref="A69:B69"/>
    <mergeCell ref="A103:D103"/>
    <mergeCell ref="A83:B83"/>
    <mergeCell ref="A104:D104"/>
    <mergeCell ref="A84:C84"/>
    <mergeCell ref="A86:D86"/>
    <mergeCell ref="A96:B96"/>
    <mergeCell ref="A98:C98"/>
  </mergeCells>
  <printOptions/>
  <pageMargins left="0.5118110236220472" right="0.5118110236220472" top="0.7874015748031497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zoomScale="130" zoomScaleNormal="130" workbookViewId="0" topLeftCell="A1">
      <selection activeCell="A7" sqref="A7:F17"/>
    </sheetView>
  </sheetViews>
  <sheetFormatPr defaultColWidth="9.140625" defaultRowHeight="15"/>
  <cols>
    <col min="1" max="1" width="4.8515625" style="2" bestFit="1" customWidth="1"/>
    <col min="2" max="2" width="51.00390625" style="2" bestFit="1" customWidth="1"/>
    <col min="3" max="3" width="9.28125" style="2" customWidth="1"/>
    <col min="4" max="4" width="7.28125" style="2" bestFit="1" customWidth="1"/>
    <col min="5" max="5" width="17.57421875" style="2" customWidth="1"/>
    <col min="6" max="6" width="12.8515625" style="2" bestFit="1" customWidth="1"/>
  </cols>
  <sheetData>
    <row r="1" spans="1:6" ht="15" customHeight="1">
      <c r="A1" s="107" t="s">
        <v>0</v>
      </c>
      <c r="B1" s="107"/>
      <c r="C1" s="107"/>
      <c r="D1" s="107"/>
      <c r="E1" s="107"/>
      <c r="F1" s="107"/>
    </row>
    <row r="2" spans="1:6" ht="15">
      <c r="A2" s="108" t="s">
        <v>1</v>
      </c>
      <c r="B2" s="108"/>
      <c r="C2" s="108"/>
      <c r="D2" s="108"/>
      <c r="E2" s="108"/>
      <c r="F2" s="108"/>
    </row>
    <row r="3" spans="1:6" ht="15">
      <c r="A3" s="108" t="s">
        <v>9</v>
      </c>
      <c r="B3" s="108"/>
      <c r="C3" s="108"/>
      <c r="D3" s="108"/>
      <c r="E3" s="108"/>
      <c r="F3" s="108"/>
    </row>
    <row r="4" spans="3:6" ht="15">
      <c r="C4" s="3"/>
      <c r="D4" s="3"/>
      <c r="E4" s="3"/>
      <c r="F4" s="3"/>
    </row>
    <row r="5" spans="1:6" ht="15">
      <c r="A5" s="109" t="s">
        <v>8</v>
      </c>
      <c r="B5" s="109"/>
      <c r="C5" s="109"/>
      <c r="D5" s="109"/>
      <c r="E5" s="109"/>
      <c r="F5" s="109"/>
    </row>
    <row r="6" spans="3:6" ht="15">
      <c r="C6" s="3"/>
      <c r="D6" s="3"/>
      <c r="E6" s="3"/>
      <c r="F6" s="3"/>
    </row>
    <row r="7" spans="1:6" ht="15">
      <c r="A7" s="4" t="s">
        <v>2</v>
      </c>
      <c r="B7" s="4" t="s">
        <v>3</v>
      </c>
      <c r="C7" s="4" t="s">
        <v>5</v>
      </c>
      <c r="D7" s="4" t="s">
        <v>4</v>
      </c>
      <c r="E7" s="4" t="s">
        <v>116</v>
      </c>
      <c r="F7" s="82" t="s">
        <v>93</v>
      </c>
    </row>
    <row r="8" spans="1:6" ht="15">
      <c r="A8" s="4">
        <v>1</v>
      </c>
      <c r="B8" s="4" t="s">
        <v>95</v>
      </c>
      <c r="C8" s="4" t="s">
        <v>6</v>
      </c>
      <c r="D8" s="4">
        <v>19</v>
      </c>
      <c r="E8" s="5">
        <f>'1- ASD'!D99</f>
        <v>3983.6277083232</v>
      </c>
      <c r="F8" s="5">
        <f aca="true" t="shared" si="0" ref="F8:F14">E8*D8</f>
        <v>75688.92645814079</v>
      </c>
    </row>
    <row r="9" spans="1:6" ht="15">
      <c r="A9" s="4">
        <v>2</v>
      </c>
      <c r="B9" s="4" t="s">
        <v>117</v>
      </c>
      <c r="C9" s="4" t="s">
        <v>6</v>
      </c>
      <c r="D9" s="4">
        <v>3</v>
      </c>
      <c r="E9" s="5">
        <f>'2 - PEDREIRO'!D99</f>
        <v>4902.9264796295</v>
      </c>
      <c r="F9" s="5">
        <f t="shared" si="0"/>
        <v>14708.779438888501</v>
      </c>
    </row>
    <row r="10" spans="1:6" ht="15">
      <c r="A10" s="4">
        <v>3</v>
      </c>
      <c r="B10" s="4" t="s">
        <v>118</v>
      </c>
      <c r="C10" s="4" t="s">
        <v>6</v>
      </c>
      <c r="D10" s="4">
        <v>2</v>
      </c>
      <c r="E10" s="5">
        <f>'3 - AGENTE DE LIMPEZA - INSALUB'!D99</f>
        <v>4623.594153585401</v>
      </c>
      <c r="F10" s="5">
        <f t="shared" si="0"/>
        <v>9247.188307170802</v>
      </c>
    </row>
    <row r="11" spans="1:6" ht="15">
      <c r="A11" s="4">
        <v>4</v>
      </c>
      <c r="B11" s="4" t="s">
        <v>119</v>
      </c>
      <c r="C11" s="4" t="s">
        <v>6</v>
      </c>
      <c r="D11" s="4">
        <v>1</v>
      </c>
      <c r="E11" s="5">
        <f>'4 - CALCETEIRO'!D99</f>
        <v>3833.3980819540006</v>
      </c>
      <c r="F11" s="5">
        <f t="shared" si="0"/>
        <v>3833.3980819540006</v>
      </c>
    </row>
    <row r="12" spans="1:6" ht="15">
      <c r="A12" s="4">
        <v>5</v>
      </c>
      <c r="B12" s="4" t="s">
        <v>144</v>
      </c>
      <c r="C12" s="4" t="s">
        <v>6</v>
      </c>
      <c r="D12" s="4">
        <v>3</v>
      </c>
      <c r="E12" s="5">
        <f>'5 - PODADOR - insalub'!D99</f>
        <v>4006.8162320732</v>
      </c>
      <c r="F12" s="5">
        <f t="shared" si="0"/>
        <v>12020.448696219599</v>
      </c>
    </row>
    <row r="13" spans="1:6" ht="15.6" customHeight="1">
      <c r="A13" s="4">
        <v>6</v>
      </c>
      <c r="B13" s="4" t="s">
        <v>120</v>
      </c>
      <c r="C13" s="4" t="s">
        <v>6</v>
      </c>
      <c r="D13" s="4">
        <v>6</v>
      </c>
      <c r="E13" s="5">
        <f>'6 - PORTEIRO '!D99</f>
        <v>3824.1693712040005</v>
      </c>
      <c r="F13" s="5">
        <f t="shared" si="0"/>
        <v>22945.016227224005</v>
      </c>
    </row>
    <row r="14" spans="1:6" ht="15.6" customHeight="1">
      <c r="A14" s="4">
        <v>7</v>
      </c>
      <c r="B14" s="4" t="s">
        <v>121</v>
      </c>
      <c r="C14" s="4" t="s">
        <v>6</v>
      </c>
      <c r="D14" s="4">
        <v>3</v>
      </c>
      <c r="E14" s="5">
        <f>'7 - OPERADOR DE MAQUINAS - insa'!D99</f>
        <v>3822.5172732040005</v>
      </c>
      <c r="F14" s="5">
        <f t="shared" si="0"/>
        <v>11467.551819612001</v>
      </c>
    </row>
    <row r="15" spans="1:6" ht="15">
      <c r="A15" s="4"/>
      <c r="B15" s="4"/>
      <c r="C15" s="4"/>
      <c r="D15" s="4">
        <f>SUM(D8:D14)</f>
        <v>37</v>
      </c>
      <c r="E15" s="7"/>
      <c r="F15" s="8">
        <f>SUM(F8:F14)</f>
        <v>149911.3090292097</v>
      </c>
    </row>
    <row r="16" spans="5:6" ht="15">
      <c r="E16" s="114" t="s">
        <v>139</v>
      </c>
      <c r="F16" s="115">
        <f>F15*12</f>
        <v>1798935.7083505164</v>
      </c>
    </row>
    <row r="17" spans="5:6" ht="15">
      <c r="E17" s="114" t="s">
        <v>140</v>
      </c>
      <c r="F17" s="115">
        <f>F15*60</f>
        <v>8994678.54175258</v>
      </c>
    </row>
    <row r="19" spans="2:6" ht="15">
      <c r="B19" s="111" t="s">
        <v>10</v>
      </c>
      <c r="C19" s="111"/>
      <c r="D19" s="111"/>
      <c r="E19" s="111"/>
      <c r="F19" s="111"/>
    </row>
    <row r="20" spans="2:6" ht="15">
      <c r="B20" s="109" t="s">
        <v>102</v>
      </c>
      <c r="C20" s="109"/>
      <c r="D20" s="109"/>
      <c r="E20" s="109"/>
      <c r="F20" s="109"/>
    </row>
    <row r="21" spans="2:6" ht="15">
      <c r="B21" s="111" t="s">
        <v>94</v>
      </c>
      <c r="C21" s="111"/>
      <c r="D21" s="111"/>
      <c r="E21" s="111"/>
      <c r="F21" s="111"/>
    </row>
    <row r="24" spans="1:6" s="9" customFormat="1" ht="33.75" customHeight="1">
      <c r="A24" s="110" t="s">
        <v>107</v>
      </c>
      <c r="B24" s="110"/>
      <c r="C24" s="110"/>
      <c r="D24" s="110"/>
      <c r="E24" s="110"/>
      <c r="F24" s="110"/>
    </row>
    <row r="25" ht="12.75" customHeight="1"/>
    <row r="26" spans="1:6" ht="41.25" customHeight="1">
      <c r="A26" s="110" t="s">
        <v>141</v>
      </c>
      <c r="B26" s="110"/>
      <c r="C26" s="110"/>
      <c r="D26" s="110"/>
      <c r="E26" s="110"/>
      <c r="F26" s="110"/>
    </row>
  </sheetData>
  <mergeCells count="9">
    <mergeCell ref="A1:F1"/>
    <mergeCell ref="A3:F3"/>
    <mergeCell ref="A2:F2"/>
    <mergeCell ref="A5:F5"/>
    <mergeCell ref="A26:F26"/>
    <mergeCell ref="A24:F24"/>
    <mergeCell ref="B19:F19"/>
    <mergeCell ref="B20:F20"/>
    <mergeCell ref="B21:F21"/>
  </mergeCells>
  <printOptions/>
  <pageMargins left="0.5118110236220472" right="0.5118110236220472" top="0.5905511811023623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313B-DF0F-4A1D-AC7D-0B78763AE7A6}">
  <dimension ref="A1:H40"/>
  <sheetViews>
    <sheetView workbookViewId="0" topLeftCell="A28">
      <selection activeCell="A1" sqref="A1:H1"/>
    </sheetView>
  </sheetViews>
  <sheetFormatPr defaultColWidth="9.140625" defaultRowHeight="15"/>
  <cols>
    <col min="1" max="1" width="5.28125" style="0" bestFit="1" customWidth="1"/>
    <col min="2" max="2" width="36.57421875" style="0" customWidth="1"/>
    <col min="3" max="3" width="7.00390625" style="0" bestFit="1" customWidth="1"/>
    <col min="4" max="4" width="21.28125" style="0" customWidth="1"/>
    <col min="5" max="5" width="15.57421875" style="0" customWidth="1"/>
    <col min="6" max="6" width="18.8515625" style="0" customWidth="1"/>
    <col min="7" max="7" width="10.57421875" style="0" bestFit="1" customWidth="1"/>
    <col min="8" max="8" width="9.57421875" style="0" bestFit="1" customWidth="1"/>
  </cols>
  <sheetData>
    <row r="1" spans="1:8" ht="15">
      <c r="A1" s="112" t="s">
        <v>106</v>
      </c>
      <c r="B1" s="112"/>
      <c r="C1" s="112"/>
      <c r="D1" s="112"/>
      <c r="E1" s="112"/>
      <c r="F1" s="112"/>
      <c r="G1" s="112"/>
      <c r="H1" s="112"/>
    </row>
    <row r="3" spans="1:8" ht="75">
      <c r="A3" s="56" t="s">
        <v>2</v>
      </c>
      <c r="B3" s="56" t="s">
        <v>99</v>
      </c>
      <c r="C3" s="56" t="s">
        <v>4</v>
      </c>
      <c r="D3" s="62" t="s">
        <v>133</v>
      </c>
      <c r="E3" s="62" t="s">
        <v>134</v>
      </c>
      <c r="F3" s="62" t="s">
        <v>135</v>
      </c>
      <c r="G3" s="116" t="s">
        <v>136</v>
      </c>
      <c r="H3" s="62" t="s">
        <v>137</v>
      </c>
    </row>
    <row r="4" spans="1:8" ht="15.75">
      <c r="A4" s="56"/>
      <c r="B4" s="57" t="s">
        <v>132</v>
      </c>
      <c r="C4" s="56"/>
      <c r="D4" s="56"/>
      <c r="E4" s="56"/>
      <c r="F4" s="13"/>
      <c r="G4" s="13"/>
      <c r="H4" s="66"/>
    </row>
    <row r="5" spans="1:8" ht="15">
      <c r="A5" s="56"/>
      <c r="B5" s="58" t="s">
        <v>71</v>
      </c>
      <c r="C5" s="56"/>
      <c r="D5" s="56"/>
      <c r="E5" s="56"/>
      <c r="F5" s="13"/>
      <c r="G5" s="13"/>
      <c r="H5" s="66"/>
    </row>
    <row r="6" spans="1:8" ht="15">
      <c r="A6" s="59">
        <v>1</v>
      </c>
      <c r="B6" s="49" t="s">
        <v>131</v>
      </c>
      <c r="C6" s="59">
        <v>1</v>
      </c>
      <c r="D6" s="63">
        <v>67.67</v>
      </c>
      <c r="E6" s="64">
        <v>170</v>
      </c>
      <c r="F6" s="64">
        <v>63.22</v>
      </c>
      <c r="G6" s="64">
        <v>100.29</v>
      </c>
      <c r="H6" s="81">
        <f>G6/12</f>
        <v>8.3575</v>
      </c>
    </row>
    <row r="7" spans="1:8" ht="15.75">
      <c r="A7" s="59"/>
      <c r="B7" s="61" t="s">
        <v>117</v>
      </c>
      <c r="C7" s="59"/>
      <c r="D7" s="30"/>
      <c r="E7" s="30"/>
      <c r="F7" s="30"/>
      <c r="G7" s="30"/>
      <c r="H7" s="66"/>
    </row>
    <row r="8" spans="1:8" ht="15">
      <c r="A8" s="56"/>
      <c r="B8" s="58" t="s">
        <v>71</v>
      </c>
      <c r="C8" s="56"/>
      <c r="D8" s="30"/>
      <c r="E8" s="30"/>
      <c r="F8" s="30"/>
      <c r="G8" s="30"/>
      <c r="H8" s="66"/>
    </row>
    <row r="9" spans="1:8" ht="15">
      <c r="A9" s="59">
        <v>1</v>
      </c>
      <c r="B9" s="49" t="s">
        <v>131</v>
      </c>
      <c r="C9" s="59">
        <v>1</v>
      </c>
      <c r="D9" s="63">
        <v>67.67</v>
      </c>
      <c r="E9" s="64">
        <v>170</v>
      </c>
      <c r="F9" s="64">
        <v>63.22</v>
      </c>
      <c r="G9" s="64">
        <v>100.29</v>
      </c>
      <c r="H9" s="81">
        <f>G9/12</f>
        <v>8.3575</v>
      </c>
    </row>
    <row r="10" spans="1:8" ht="15">
      <c r="A10" s="59">
        <v>2</v>
      </c>
      <c r="B10" s="60" t="s">
        <v>100</v>
      </c>
      <c r="C10" s="59">
        <v>1</v>
      </c>
      <c r="D10" s="63">
        <v>80</v>
      </c>
      <c r="E10" s="64">
        <v>905.67</v>
      </c>
      <c r="F10" s="64">
        <v>42.53</v>
      </c>
      <c r="G10" s="64">
        <v>342.73</v>
      </c>
      <c r="H10" s="81">
        <f>G10/12</f>
        <v>28.560833333333335</v>
      </c>
    </row>
    <row r="11" spans="1:8" ht="15.75">
      <c r="A11" s="59"/>
      <c r="B11" s="61" t="s">
        <v>118</v>
      </c>
      <c r="C11" s="59"/>
      <c r="D11" s="30"/>
      <c r="E11" s="30"/>
      <c r="F11" s="30"/>
      <c r="G11" s="30"/>
      <c r="H11" s="66"/>
    </row>
    <row r="12" spans="1:8" ht="15">
      <c r="A12" s="56"/>
      <c r="B12" s="58" t="s">
        <v>71</v>
      </c>
      <c r="C12" s="59"/>
      <c r="D12" s="30"/>
      <c r="E12" s="30"/>
      <c r="F12" s="30"/>
      <c r="G12" s="30"/>
      <c r="H12" s="66"/>
    </row>
    <row r="13" spans="1:8" ht="15">
      <c r="A13" s="59">
        <v>1</v>
      </c>
      <c r="B13" s="49" t="s">
        <v>131</v>
      </c>
      <c r="C13" s="59">
        <v>1</v>
      </c>
      <c r="D13" s="63">
        <v>67.67</v>
      </c>
      <c r="E13" s="64">
        <v>170</v>
      </c>
      <c r="F13" s="64">
        <v>58.77</v>
      </c>
      <c r="G13" s="64">
        <v>98.81</v>
      </c>
      <c r="H13" s="81">
        <f>G13/12</f>
        <v>8.234166666666667</v>
      </c>
    </row>
    <row r="14" spans="1:8" ht="15">
      <c r="A14" s="59">
        <v>2</v>
      </c>
      <c r="B14" s="60" t="s">
        <v>100</v>
      </c>
      <c r="C14" s="59">
        <v>1</v>
      </c>
      <c r="D14" s="63">
        <v>80</v>
      </c>
      <c r="E14" s="64">
        <v>502.25</v>
      </c>
      <c r="F14" s="64">
        <v>40.73</v>
      </c>
      <c r="G14" s="64">
        <v>207.66</v>
      </c>
      <c r="H14" s="81">
        <f>G14/12</f>
        <v>17.305</v>
      </c>
    </row>
    <row r="15" spans="1:8" ht="15.75">
      <c r="A15" s="51"/>
      <c r="B15" s="52" t="s">
        <v>119</v>
      </c>
      <c r="C15" s="51"/>
      <c r="D15" s="53"/>
      <c r="E15" s="53"/>
      <c r="F15" s="54"/>
      <c r="G15" s="55"/>
      <c r="H15" s="66"/>
    </row>
    <row r="16" spans="1:8" ht="15">
      <c r="A16" s="10"/>
      <c r="B16" s="15" t="s">
        <v>71</v>
      </c>
      <c r="C16" s="11"/>
      <c r="D16" s="18"/>
      <c r="E16" s="18"/>
      <c r="F16" s="29"/>
      <c r="G16" s="30"/>
      <c r="H16" s="66"/>
    </row>
    <row r="17" spans="1:8" ht="15">
      <c r="A17" s="11">
        <v>1</v>
      </c>
      <c r="B17" s="47" t="s">
        <v>131</v>
      </c>
      <c r="C17" s="11">
        <v>1</v>
      </c>
      <c r="D17" s="63">
        <v>67.67</v>
      </c>
      <c r="E17" s="64">
        <v>170</v>
      </c>
      <c r="F17" s="64">
        <v>63.22</v>
      </c>
      <c r="G17" s="64">
        <v>100.29</v>
      </c>
      <c r="H17" s="81">
        <f>G17/12</f>
        <v>8.3575</v>
      </c>
    </row>
    <row r="18" spans="1:8" ht="15">
      <c r="A18" s="11">
        <v>2</v>
      </c>
      <c r="B18" s="12" t="s">
        <v>100</v>
      </c>
      <c r="C18" s="11">
        <v>1</v>
      </c>
      <c r="D18" s="63">
        <v>80</v>
      </c>
      <c r="E18" s="64">
        <v>398.64</v>
      </c>
      <c r="F18" s="64">
        <v>96.18</v>
      </c>
      <c r="G18" s="64">
        <v>191.6</v>
      </c>
      <c r="H18" s="81">
        <f>G18/12</f>
        <v>15.966666666666667</v>
      </c>
    </row>
    <row r="19" spans="1:8" ht="31.5">
      <c r="A19" s="11"/>
      <c r="B19" s="48" t="s">
        <v>126</v>
      </c>
      <c r="C19" s="11"/>
      <c r="D19" s="18"/>
      <c r="E19" s="18"/>
      <c r="F19" s="29"/>
      <c r="G19" s="30"/>
      <c r="H19" s="66"/>
    </row>
    <row r="20" spans="1:8" ht="15">
      <c r="A20" s="10"/>
      <c r="B20" s="15" t="s">
        <v>71</v>
      </c>
      <c r="C20" s="10"/>
      <c r="D20" s="18"/>
      <c r="E20" s="18"/>
      <c r="F20" s="29"/>
      <c r="G20" s="30"/>
      <c r="H20" s="66"/>
    </row>
    <row r="21" spans="1:8" ht="15">
      <c r="A21" s="11">
        <v>1</v>
      </c>
      <c r="B21" s="49" t="s">
        <v>131</v>
      </c>
      <c r="C21" s="11">
        <v>1</v>
      </c>
      <c r="D21" s="63">
        <v>67.67</v>
      </c>
      <c r="E21" s="64">
        <v>170</v>
      </c>
      <c r="F21" s="64">
        <v>53.74</v>
      </c>
      <c r="G21" s="64">
        <v>97.13</v>
      </c>
      <c r="H21" s="81">
        <f>G21/12</f>
        <v>8.094166666666666</v>
      </c>
    </row>
    <row r="22" spans="1:8" ht="15">
      <c r="A22" s="11">
        <v>2</v>
      </c>
      <c r="B22" s="50" t="s">
        <v>100</v>
      </c>
      <c r="C22" s="11">
        <v>1</v>
      </c>
      <c r="D22" s="63">
        <v>80</v>
      </c>
      <c r="E22" s="64">
        <v>472.25</v>
      </c>
      <c r="F22" s="64">
        <v>127.59</v>
      </c>
      <c r="G22" s="64">
        <v>226.61</v>
      </c>
      <c r="H22" s="81">
        <f>G22/12</f>
        <v>18.88416666666667</v>
      </c>
    </row>
    <row r="23" spans="1:8" ht="15.75">
      <c r="A23" s="11"/>
      <c r="B23" s="48" t="s">
        <v>120</v>
      </c>
      <c r="C23" s="11"/>
      <c r="D23" s="18"/>
      <c r="E23" s="18"/>
      <c r="F23" s="29"/>
      <c r="G23" s="30"/>
      <c r="H23" s="66"/>
    </row>
    <row r="24" spans="1:8" ht="15">
      <c r="A24" s="10"/>
      <c r="B24" s="15" t="s">
        <v>71</v>
      </c>
      <c r="C24" s="10"/>
      <c r="D24" s="18"/>
      <c r="E24" s="18"/>
      <c r="F24" s="29"/>
      <c r="G24" s="30"/>
      <c r="H24" s="66"/>
    </row>
    <row r="25" spans="1:8" ht="15">
      <c r="A25" s="11">
        <v>1</v>
      </c>
      <c r="B25" s="49" t="s">
        <v>131</v>
      </c>
      <c r="C25" s="11">
        <v>1</v>
      </c>
      <c r="D25" s="63">
        <v>67.67</v>
      </c>
      <c r="E25" s="64">
        <v>170</v>
      </c>
      <c r="F25" s="64">
        <v>53.74</v>
      </c>
      <c r="G25" s="64">
        <v>97.13</v>
      </c>
      <c r="H25" s="81">
        <f>G25/12</f>
        <v>8.094166666666666</v>
      </c>
    </row>
    <row r="26" spans="1:8" ht="15">
      <c r="A26" s="11">
        <v>2</v>
      </c>
      <c r="B26" s="50" t="s">
        <v>100</v>
      </c>
      <c r="C26" s="11">
        <v>1</v>
      </c>
      <c r="D26" s="63">
        <v>80</v>
      </c>
      <c r="E26" s="64">
        <v>109.9</v>
      </c>
      <c r="F26" s="65">
        <v>127.59</v>
      </c>
      <c r="G26" s="64">
        <v>105.83</v>
      </c>
      <c r="H26" s="81">
        <f>G26/12</f>
        <v>8.819166666666666</v>
      </c>
    </row>
    <row r="27" spans="1:8" ht="15.75">
      <c r="A27" s="11"/>
      <c r="B27" s="48" t="s">
        <v>128</v>
      </c>
      <c r="C27" s="11"/>
      <c r="D27" s="18"/>
      <c r="E27" s="18"/>
      <c r="F27" s="29"/>
      <c r="G27" s="30"/>
      <c r="H27" s="66"/>
    </row>
    <row r="28" spans="1:8" ht="15">
      <c r="A28" s="10"/>
      <c r="B28" s="15" t="s">
        <v>71</v>
      </c>
      <c r="C28" s="10"/>
      <c r="D28" s="18"/>
      <c r="E28" s="18"/>
      <c r="F28" s="29"/>
      <c r="G28" s="30"/>
      <c r="H28" s="66"/>
    </row>
    <row r="29" spans="1:8" ht="15">
      <c r="A29" s="11">
        <v>1</v>
      </c>
      <c r="B29" s="49" t="s">
        <v>131</v>
      </c>
      <c r="C29" s="11">
        <v>1</v>
      </c>
      <c r="D29" s="63">
        <v>67.67</v>
      </c>
      <c r="E29" s="64">
        <v>170</v>
      </c>
      <c r="F29" s="66">
        <v>50.58</v>
      </c>
      <c r="G29" s="64">
        <v>96.08</v>
      </c>
      <c r="H29" s="81">
        <f>G29/12</f>
        <v>8.006666666666666</v>
      </c>
    </row>
    <row r="30" spans="1:8" ht="15">
      <c r="A30" s="11">
        <v>2</v>
      </c>
      <c r="B30" s="50" t="s">
        <v>100</v>
      </c>
      <c r="C30" s="11">
        <v>1</v>
      </c>
      <c r="D30" s="63">
        <v>80</v>
      </c>
      <c r="E30" s="64">
        <v>163.3</v>
      </c>
      <c r="F30" s="66">
        <v>29.6</v>
      </c>
      <c r="G30" s="64">
        <v>90.96</v>
      </c>
      <c r="H30" s="81">
        <f>G30/12</f>
        <v>7.579999999999999</v>
      </c>
    </row>
    <row r="31" spans="1:8" ht="15">
      <c r="A31" s="11"/>
      <c r="B31" s="50"/>
      <c r="C31" s="11"/>
      <c r="D31" s="78"/>
      <c r="E31" s="79"/>
      <c r="G31" s="64"/>
      <c r="H31" s="81"/>
    </row>
    <row r="32" spans="1:7" ht="26.25">
      <c r="A32" s="11"/>
      <c r="B32" s="14" t="s">
        <v>105</v>
      </c>
      <c r="C32" s="11"/>
      <c r="D32" s="18"/>
      <c r="E32" s="18"/>
      <c r="F32" s="29"/>
      <c r="G32" s="80" t="s">
        <v>138</v>
      </c>
    </row>
    <row r="33" spans="1:7" ht="15">
      <c r="A33" s="11">
        <v>3</v>
      </c>
      <c r="B33" s="6" t="s">
        <v>88</v>
      </c>
      <c r="C33" s="17">
        <v>1</v>
      </c>
      <c r="D33" s="67">
        <v>0.05</v>
      </c>
      <c r="E33" s="68">
        <v>0.0825</v>
      </c>
      <c r="F33" s="69">
        <v>0.2644</v>
      </c>
      <c r="G33" s="70">
        <f>E33</f>
        <v>0.0825</v>
      </c>
    </row>
    <row r="34" ht="15">
      <c r="E34" s="16"/>
    </row>
    <row r="38" spans="2:6" ht="15">
      <c r="B38" s="113" t="s">
        <v>101</v>
      </c>
      <c r="C38" s="113"/>
      <c r="D38" s="113"/>
      <c r="E38" s="113"/>
      <c r="F38" s="113"/>
    </row>
    <row r="39" spans="2:6" ht="15">
      <c r="B39" s="112" t="s">
        <v>102</v>
      </c>
      <c r="C39" s="112"/>
      <c r="D39" s="112"/>
      <c r="E39" s="112"/>
      <c r="F39" s="112"/>
    </row>
    <row r="40" spans="2:6" ht="15">
      <c r="B40" s="113" t="s">
        <v>94</v>
      </c>
      <c r="C40" s="113"/>
      <c r="D40" s="113"/>
      <c r="E40" s="113"/>
      <c r="F40" s="113"/>
    </row>
  </sheetData>
  <mergeCells count="4">
    <mergeCell ref="B39:F39"/>
    <mergeCell ref="B40:F40"/>
    <mergeCell ref="A1:H1"/>
    <mergeCell ref="B38:F38"/>
  </mergeCells>
  <printOptions/>
  <pageMargins left="0.5118110236220472" right="0.5118110236220472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PMSJS</dc:creator>
  <cp:keywords/>
  <dc:description/>
  <cp:lastModifiedBy>helyda licita</cp:lastModifiedBy>
  <cp:lastPrinted>2023-11-14T17:49:47Z</cp:lastPrinted>
  <dcterms:created xsi:type="dcterms:W3CDTF">2013-02-28T12:07:02Z</dcterms:created>
  <dcterms:modified xsi:type="dcterms:W3CDTF">2023-11-14T18:42:39Z</dcterms:modified>
  <cp:category/>
  <cp:version/>
  <cp:contentType/>
  <cp:contentStatus/>
</cp:coreProperties>
</file>